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 filterPrivacy="1"/>
  <xr:revisionPtr revIDLastSave="0" documentId="13_ncr:1_{69E48729-E7A8-0B47-A428-44C21985E2F4}" xr6:coauthVersionLast="47" xr6:coauthVersionMax="47" xr10:uidLastSave="{00000000-0000-0000-0000-000000000000}"/>
  <bookViews>
    <workbookView xWindow="0" yWindow="460" windowWidth="29040" windowHeight="15720" xr2:uid="{00000000-000D-0000-FFFF-FFFF00000000}"/>
  </bookViews>
  <sheets>
    <sheet name="入力シート" sheetId="3" r:id="rId1"/>
    <sheet name="記入例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" i="2" l="1"/>
  <c r="I11" i="2"/>
  <c r="H11" i="2"/>
  <c r="I10" i="2"/>
  <c r="H10" i="2"/>
  <c r="H9" i="2"/>
  <c r="G23" i="3"/>
  <c r="M22" i="3"/>
  <c r="P22" i="3" s="1"/>
  <c r="K22" i="3"/>
  <c r="J22" i="3"/>
  <c r="M21" i="3"/>
  <c r="P21" i="3" s="1"/>
  <c r="K21" i="3"/>
  <c r="J21" i="3"/>
  <c r="M20" i="3"/>
  <c r="P20" i="3" s="1"/>
  <c r="K20" i="3"/>
  <c r="J20" i="3"/>
  <c r="M19" i="3"/>
  <c r="P19" i="3" s="1"/>
  <c r="K19" i="3"/>
  <c r="J19" i="3"/>
  <c r="M18" i="3"/>
  <c r="M23" i="3" s="1"/>
  <c r="K18" i="3"/>
  <c r="J18" i="3"/>
  <c r="J23" i="3" s="1"/>
  <c r="G14" i="3"/>
  <c r="G26" i="3" s="1"/>
  <c r="M13" i="3"/>
  <c r="P13" i="3" s="1"/>
  <c r="K13" i="3"/>
  <c r="J13" i="3"/>
  <c r="M12" i="3"/>
  <c r="P12" i="3" s="1"/>
  <c r="K12" i="3"/>
  <c r="J12" i="3"/>
  <c r="M11" i="3"/>
  <c r="P11" i="3" s="1"/>
  <c r="K11" i="3"/>
  <c r="J11" i="3"/>
  <c r="M10" i="3"/>
  <c r="P10" i="3" s="1"/>
  <c r="K10" i="3"/>
  <c r="J10" i="3"/>
  <c r="M9" i="3"/>
  <c r="K9" i="3"/>
  <c r="J9" i="3"/>
  <c r="P18" i="3" l="1"/>
  <c r="M14" i="3"/>
  <c r="M26" i="3" s="1"/>
  <c r="J14" i="3"/>
  <c r="G27" i="3"/>
  <c r="P9" i="3"/>
  <c r="M27" i="3" l="1"/>
  <c r="M20" i="2"/>
  <c r="P20" i="2" s="1"/>
  <c r="K20" i="2"/>
  <c r="J20" i="2"/>
  <c r="M11" i="2"/>
  <c r="P11" i="2" s="1"/>
  <c r="K11" i="2"/>
  <c r="J11" i="2"/>
  <c r="M18" i="2"/>
  <c r="P18" i="2" s="1"/>
  <c r="K18" i="2"/>
  <c r="J9" i="2"/>
  <c r="K9" i="2"/>
  <c r="M9" i="2"/>
  <c r="P9" i="2" s="1"/>
  <c r="J10" i="2"/>
  <c r="K10" i="2"/>
  <c r="M10" i="2"/>
  <c r="P10" i="2" s="1"/>
  <c r="J12" i="2"/>
  <c r="K12" i="2"/>
  <c r="M12" i="2"/>
  <c r="P12" i="2" s="1"/>
  <c r="J13" i="2"/>
  <c r="K13" i="2"/>
  <c r="M13" i="2"/>
  <c r="P13" i="2" s="1"/>
  <c r="G14" i="2"/>
  <c r="J18" i="2"/>
  <c r="J19" i="2"/>
  <c r="K19" i="2"/>
  <c r="M19" i="2"/>
  <c r="P19" i="2" s="1"/>
  <c r="J21" i="2"/>
  <c r="K21" i="2"/>
  <c r="M21" i="2"/>
  <c r="P21" i="2" s="1"/>
  <c r="J22" i="2"/>
  <c r="K22" i="2"/>
  <c r="M22" i="2"/>
  <c r="P22" i="2" s="1"/>
  <c r="G23" i="2"/>
  <c r="J23" i="2" l="1"/>
  <c r="G27" i="2"/>
  <c r="G26" i="2"/>
  <c r="J14" i="2"/>
  <c r="M14" i="2"/>
  <c r="M23" i="2"/>
  <c r="M27" i="2" l="1"/>
  <c r="M26" i="2"/>
</calcChain>
</file>

<file path=xl/sharedStrings.xml><?xml version="1.0" encoding="utf-8"?>
<sst xmlns="http://schemas.openxmlformats.org/spreadsheetml/2006/main" count="132" uniqueCount="45">
  <si>
    <t>３Φ</t>
  </si>
  <si>
    <t>油入</t>
    <rPh sb="0" eb="1">
      <t>ユ</t>
    </rPh>
    <rPh sb="1" eb="2">
      <t>イ</t>
    </rPh>
    <phoneticPr fontId="10"/>
  </si>
  <si>
    <t>１Φ</t>
  </si>
  <si>
    <t>(％)</t>
    <phoneticPr fontId="10"/>
  </si>
  <si>
    <t>(kW)</t>
  </si>
  <si>
    <t>(%)</t>
    <phoneticPr fontId="10"/>
  </si>
  <si>
    <t>負荷率</t>
    <rPh sb="0" eb="3">
      <t>フカリツ</t>
    </rPh>
    <phoneticPr fontId="10"/>
  </si>
  <si>
    <t>（％）</t>
    <phoneticPr fontId="10"/>
  </si>
  <si>
    <t>(kVA)</t>
    <phoneticPr fontId="10"/>
  </si>
  <si>
    <t>省エネ基準達成率</t>
    <rPh sb="0" eb="1">
      <t>ショウ</t>
    </rPh>
    <rPh sb="3" eb="5">
      <t>キジュン</t>
    </rPh>
    <rPh sb="5" eb="7">
      <t>タッセイ</t>
    </rPh>
    <rPh sb="7" eb="8">
      <t>リツ</t>
    </rPh>
    <phoneticPr fontId="10"/>
  </si>
  <si>
    <t>エネルギー消費効率基準値</t>
    <rPh sb="5" eb="7">
      <t>ショウヒ</t>
    </rPh>
    <rPh sb="7" eb="9">
      <t>コウリツ</t>
    </rPh>
    <rPh sb="9" eb="12">
      <t>キジュンチ</t>
    </rPh>
    <phoneticPr fontId="10"/>
  </si>
  <si>
    <t>エネルギー消費効率</t>
    <rPh sb="5" eb="7">
      <t>ショウヒ</t>
    </rPh>
    <rPh sb="7" eb="9">
      <t>コウリツ</t>
    </rPh>
    <phoneticPr fontId="10"/>
  </si>
  <si>
    <t>効率</t>
    <rPh sb="0" eb="2">
      <t>コウリツ</t>
    </rPh>
    <phoneticPr fontId="10"/>
  </si>
  <si>
    <t>全損失</t>
    <rPh sb="0" eb="1">
      <t>ゼン</t>
    </rPh>
    <rPh sb="1" eb="3">
      <t>ソンシツ</t>
    </rPh>
    <phoneticPr fontId="3"/>
  </si>
  <si>
    <t>負荷損</t>
    <rPh sb="0" eb="2">
      <t>フカ</t>
    </rPh>
    <rPh sb="2" eb="3">
      <t>ゾン</t>
    </rPh>
    <phoneticPr fontId="10"/>
  </si>
  <si>
    <t>無負荷損</t>
    <rPh sb="0" eb="3">
      <t>ムフカ</t>
    </rPh>
    <rPh sb="3" eb="4">
      <t>ソン</t>
    </rPh>
    <phoneticPr fontId="10"/>
  </si>
  <si>
    <t>容量</t>
    <rPh sb="0" eb="2">
      <t>ヨウリョウ</t>
    </rPh>
    <phoneticPr fontId="10"/>
  </si>
  <si>
    <t>種別</t>
  </si>
  <si>
    <t>型式</t>
    <rPh sb="0" eb="2">
      <t>カタシキ</t>
    </rPh>
    <phoneticPr fontId="10"/>
  </si>
  <si>
    <t>メーカー</t>
  </si>
  <si>
    <t>3Φ/
1Φ</t>
    <phoneticPr fontId="10"/>
  </si>
  <si>
    <t>省エネ法
消費効率基準値</t>
    <rPh sb="0" eb="1">
      <t>ショウ</t>
    </rPh>
    <rPh sb="3" eb="4">
      <t>ホウ</t>
    </rPh>
    <rPh sb="5" eb="7">
      <t>ショウヒ</t>
    </rPh>
    <rPh sb="7" eb="9">
      <t>コウリツ</t>
    </rPh>
    <rPh sb="9" eb="12">
      <t>キジュンチ</t>
    </rPh>
    <phoneticPr fontId="10"/>
  </si>
  <si>
    <t>省エネ法基準達成率</t>
    <rPh sb="0" eb="1">
      <t>ショウ</t>
    </rPh>
    <rPh sb="3" eb="4">
      <t>ホウ</t>
    </rPh>
    <rPh sb="4" eb="6">
      <t>キジュン</t>
    </rPh>
    <rPh sb="6" eb="8">
      <t>タッセイ</t>
    </rPh>
    <rPh sb="8" eb="9">
      <t>リツ</t>
    </rPh>
    <phoneticPr fontId="10"/>
  </si>
  <si>
    <t>増減率</t>
    <rPh sb="0" eb="2">
      <t>ゾウゲン</t>
    </rPh>
    <rPh sb="2" eb="3">
      <t>リツ</t>
    </rPh>
    <phoneticPr fontId="3"/>
  </si>
  <si>
    <t>【更新前】</t>
    <phoneticPr fontId="10"/>
  </si>
  <si>
    <t>【更新後】</t>
    <rPh sb="3" eb="4">
      <t>ゴ</t>
    </rPh>
    <phoneticPr fontId="10"/>
  </si>
  <si>
    <t>東芝</t>
    <rPh sb="0" eb="2">
      <t>トウシバ</t>
    </rPh>
    <phoneticPr fontId="3"/>
  </si>
  <si>
    <t>富士電機</t>
    <rPh sb="0" eb="4">
      <t>フジデンキ</t>
    </rPh>
    <phoneticPr fontId="3"/>
  </si>
  <si>
    <t>日立産機</t>
    <rPh sb="0" eb="2">
      <t>ヒタチ</t>
    </rPh>
    <rPh sb="2" eb="4">
      <t>サンキ</t>
    </rPh>
    <phoneticPr fontId="3"/>
  </si>
  <si>
    <t>三菱電機</t>
    <rPh sb="0" eb="2">
      <t>ミツビシ</t>
    </rPh>
    <rPh sb="2" eb="4">
      <t>デンキ</t>
    </rPh>
    <phoneticPr fontId="3"/>
  </si>
  <si>
    <t>モールド</t>
  </si>
  <si>
    <t>１φ</t>
    <phoneticPr fontId="3"/>
  </si>
  <si>
    <t>３φ</t>
    <phoneticPr fontId="3"/>
  </si>
  <si>
    <t>3φ/
1φ</t>
    <phoneticPr fontId="10"/>
  </si>
  <si>
    <t>更新前後比較</t>
    <rPh sb="0" eb="2">
      <t>コウシン</t>
    </rPh>
    <rPh sb="2" eb="4">
      <t>ゼンゴ</t>
    </rPh>
    <rPh sb="4" eb="6">
      <t>ヒカク</t>
    </rPh>
    <phoneticPr fontId="3"/>
  </si>
  <si>
    <t>消費効率増減</t>
    <rPh sb="0" eb="2">
      <t>ショウヒ</t>
    </rPh>
    <rPh sb="2" eb="4">
      <t>コウリツ</t>
    </rPh>
    <rPh sb="4" eb="6">
      <t>ゾウゲン</t>
    </rPh>
    <phoneticPr fontId="3"/>
  </si>
  <si>
    <t>容量増減</t>
    <rPh sb="0" eb="2">
      <t>ヨウリョウ</t>
    </rPh>
    <rPh sb="2" eb="4">
      <t>ゾウゲン</t>
    </rPh>
    <phoneticPr fontId="3"/>
  </si>
  <si>
    <t>GX様式9-3　変圧器集計表（変圧器申請時の添付資料）</t>
    <rPh sb="8" eb="11">
      <t>ヘンアツキ</t>
    </rPh>
    <rPh sb="11" eb="13">
      <t>シュウケイ</t>
    </rPh>
    <rPh sb="13" eb="14">
      <t>ヒョウ</t>
    </rPh>
    <rPh sb="15" eb="18">
      <t>ヘンアツキ</t>
    </rPh>
    <rPh sb="18" eb="21">
      <t>シンセイジ</t>
    </rPh>
    <rPh sb="22" eb="24">
      <t>テンプ</t>
    </rPh>
    <rPh sb="24" eb="26">
      <t>シリョウ</t>
    </rPh>
    <phoneticPr fontId="3"/>
  </si>
  <si>
    <t>愛知電機</t>
    <rPh sb="0" eb="2">
      <t>アイチ</t>
    </rPh>
    <rPh sb="2" eb="4">
      <t>デンキ</t>
    </rPh>
    <phoneticPr fontId="3"/>
  </si>
  <si>
    <t>FHG-S</t>
    <phoneticPr fontId="3"/>
  </si>
  <si>
    <t>T10-710200-G</t>
    <phoneticPr fontId="3"/>
  </si>
  <si>
    <t>SF-1R</t>
    <phoneticPr fontId="3"/>
  </si>
  <si>
    <t>SOU-YDCR3</t>
    <phoneticPr fontId="3"/>
  </si>
  <si>
    <t>HCR-S23TA-50200-YD</t>
    <phoneticPr fontId="3"/>
  </si>
  <si>
    <t>申請者名：</t>
    <rPh sb="0" eb="3">
      <t>シンセイシャ</t>
    </rPh>
    <rPh sb="3" eb="4">
      <t>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</si>
</sst>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%"/>
    <numFmt numFmtId="177" formatCode="#,##0.000;[Red]\-#,##0.000"/>
    <numFmt numFmtId="178" formatCode="0.000_ "/>
    <numFmt numFmtId="179" formatCode="yyyy&quot;年&quot;m&quot;月&quot;d&quot;日&quot;;@"/>
  </numFmts>
  <fonts count="12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11"/>
      <name val="Yu Gothic"/>
      <family val="3"/>
      <charset val="128"/>
      <scheme val="minor"/>
    </font>
    <font>
      <sz val="6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sz val="11"/>
      <name val="ＭＳ Ｐゴシック"/>
      <family val="3"/>
      <charset val="128"/>
    </font>
    <font>
      <b/>
      <sz val="11"/>
      <name val="Yu Gothic"/>
      <family val="3"/>
      <charset val="128"/>
      <scheme val="minor"/>
    </font>
    <font>
      <sz val="11"/>
      <color indexed="8"/>
      <name val="Yu Gothic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rgb="FF0000FF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b/>
      <sz val="14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8" fillId="0" borderId="0"/>
    <xf numFmtId="9" fontId="1" fillId="0" borderId="0" applyFont="0" applyFill="0" applyBorder="0" applyAlignment="0" applyProtection="0">
      <alignment vertical="center"/>
    </xf>
  </cellStyleXfs>
  <cellXfs count="114">
    <xf numFmtId="0" fontId="0" fillId="0" borderId="0" xfId="0"/>
    <xf numFmtId="178" fontId="6" fillId="0" borderId="0" xfId="3" applyNumberFormat="1" applyFont="1" applyFill="1" applyBorder="1" applyAlignment="1" applyProtection="1">
      <alignment vertical="center"/>
      <protection locked="0"/>
    </xf>
    <xf numFmtId="10" fontId="2" fillId="0" borderId="0" xfId="2" applyNumberFormat="1" applyFont="1" applyFill="1" applyBorder="1" applyAlignment="1" applyProtection="1">
      <alignment vertical="center"/>
      <protection locked="0"/>
    </xf>
    <xf numFmtId="9" fontId="2" fillId="0" borderId="0" xfId="2" applyFont="1" applyFill="1" applyBorder="1" applyAlignment="1" applyProtection="1">
      <alignment vertical="center"/>
      <protection locked="0"/>
    </xf>
    <xf numFmtId="177" fontId="6" fillId="0" borderId="0" xfId="3" applyNumberFormat="1" applyFont="1" applyFill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179" fontId="4" fillId="0" borderId="0" xfId="0" quotePrefix="1" applyNumberFormat="1" applyFont="1" applyAlignment="1" applyProtection="1">
      <alignment horizontal="left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7" fillId="0" borderId="33" xfId="4" applyFont="1" applyBorder="1" applyAlignment="1" applyProtection="1">
      <alignment horizontal="center" vertical="center"/>
      <protection locked="0"/>
    </xf>
    <xf numFmtId="0" fontId="7" fillId="0" borderId="33" xfId="4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7" fillId="0" borderId="27" xfId="4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7" fillId="0" borderId="21" xfId="4" applyFont="1" applyBorder="1" applyAlignment="1" applyProtection="1">
      <alignment horizontal="center" vertical="center"/>
      <protection locked="0"/>
    </xf>
    <xf numFmtId="0" fontId="7" fillId="0" borderId="20" xfId="4" applyFont="1" applyBorder="1" applyAlignment="1" applyProtection="1">
      <alignment horizontal="left" vertical="center"/>
      <protection locked="0"/>
    </xf>
    <xf numFmtId="0" fontId="7" fillId="0" borderId="20" xfId="4" applyFont="1" applyBorder="1" applyAlignment="1" applyProtection="1">
      <alignment horizontal="center" vertical="center"/>
      <protection locked="0"/>
    </xf>
    <xf numFmtId="38" fontId="7" fillId="0" borderId="19" xfId="3" applyFont="1" applyFill="1" applyBorder="1" applyAlignment="1" applyProtection="1">
      <alignment vertical="center"/>
      <protection locked="0"/>
    </xf>
    <xf numFmtId="178" fontId="4" fillId="0" borderId="21" xfId="3" applyNumberFormat="1" applyFont="1" applyFill="1" applyBorder="1" applyAlignment="1" applyProtection="1">
      <alignment vertical="center"/>
      <protection locked="0"/>
    </xf>
    <xf numFmtId="178" fontId="4" fillId="0" borderId="20" xfId="3" applyNumberFormat="1" applyFont="1" applyFill="1" applyBorder="1" applyAlignment="1" applyProtection="1">
      <alignment vertical="center"/>
      <protection locked="0"/>
    </xf>
    <xf numFmtId="177" fontId="6" fillId="0" borderId="17" xfId="3" applyNumberFormat="1" applyFont="1" applyFill="1" applyBorder="1" applyAlignment="1" applyProtection="1">
      <alignment vertical="center"/>
      <protection locked="0"/>
    </xf>
    <xf numFmtId="0" fontId="7" fillId="0" borderId="13" xfId="4" applyFont="1" applyBorder="1" applyAlignment="1" applyProtection="1">
      <alignment horizontal="center" vertical="center"/>
      <protection locked="0"/>
    </xf>
    <xf numFmtId="0" fontId="7" fillId="0" borderId="14" xfId="4" applyFont="1" applyBorder="1" applyAlignment="1" applyProtection="1">
      <alignment horizontal="center" vertical="center"/>
      <protection locked="0"/>
    </xf>
    <xf numFmtId="0" fontId="7" fillId="0" borderId="13" xfId="4" applyFont="1" applyBorder="1" applyAlignment="1" applyProtection="1">
      <alignment horizontal="left" vertical="center"/>
      <protection locked="0"/>
    </xf>
    <xf numFmtId="38" fontId="7" fillId="0" borderId="12" xfId="3" applyFont="1" applyFill="1" applyBorder="1" applyAlignment="1" applyProtection="1">
      <alignment vertical="center"/>
      <protection locked="0"/>
    </xf>
    <xf numFmtId="178" fontId="4" fillId="0" borderId="14" xfId="3" applyNumberFormat="1" applyFont="1" applyFill="1" applyBorder="1" applyAlignment="1" applyProtection="1">
      <alignment vertical="center"/>
      <protection locked="0"/>
    </xf>
    <xf numFmtId="178" fontId="4" fillId="0" borderId="13" xfId="3" applyNumberFormat="1" applyFont="1" applyFill="1" applyBorder="1" applyAlignment="1" applyProtection="1">
      <alignment vertical="center"/>
      <protection locked="0"/>
    </xf>
    <xf numFmtId="177" fontId="6" fillId="0" borderId="10" xfId="3" applyNumberFormat="1" applyFont="1" applyFill="1" applyBorder="1" applyAlignment="1" applyProtection="1">
      <alignment vertical="center"/>
      <protection locked="0"/>
    </xf>
    <xf numFmtId="0" fontId="7" fillId="0" borderId="7" xfId="4" applyFont="1" applyBorder="1" applyAlignment="1" applyProtection="1">
      <alignment horizontal="center" vertical="center"/>
      <protection locked="0"/>
    </xf>
    <xf numFmtId="0" fontId="7" fillId="0" borderId="6" xfId="4" applyFont="1" applyBorder="1" applyAlignment="1" applyProtection="1">
      <alignment horizontal="left" vertical="center"/>
      <protection locked="0"/>
    </xf>
    <xf numFmtId="0" fontId="7" fillId="0" borderId="6" xfId="4" applyFont="1" applyBorder="1" applyAlignment="1" applyProtection="1">
      <alignment horizontal="center" vertical="center"/>
      <protection locked="0"/>
    </xf>
    <xf numFmtId="38" fontId="7" fillId="0" borderId="5" xfId="3" applyFont="1" applyFill="1" applyBorder="1" applyAlignment="1" applyProtection="1">
      <alignment vertical="center"/>
      <protection locked="0"/>
    </xf>
    <xf numFmtId="178" fontId="4" fillId="0" borderId="7" xfId="3" applyNumberFormat="1" applyFont="1" applyFill="1" applyBorder="1" applyAlignment="1" applyProtection="1">
      <alignment vertical="center"/>
      <protection locked="0"/>
    </xf>
    <xf numFmtId="178" fontId="4" fillId="0" borderId="6" xfId="3" applyNumberFormat="1" applyFont="1" applyFill="1" applyBorder="1" applyAlignment="1" applyProtection="1">
      <alignment vertical="center"/>
      <protection locked="0"/>
    </xf>
    <xf numFmtId="177" fontId="6" fillId="0" borderId="3" xfId="3" applyNumberFormat="1" applyFont="1" applyFill="1" applyBorder="1" applyAlignment="1" applyProtection="1">
      <alignment vertical="center"/>
      <protection locked="0"/>
    </xf>
    <xf numFmtId="0" fontId="7" fillId="0" borderId="0" xfId="4" applyFont="1" applyAlignment="1" applyProtection="1">
      <alignment horizontal="center" vertical="center"/>
      <protection locked="0"/>
    </xf>
    <xf numFmtId="0" fontId="7" fillId="0" borderId="0" xfId="4" applyFont="1" applyAlignment="1" applyProtection="1">
      <alignment horizontal="left" vertical="center"/>
      <protection locked="0"/>
    </xf>
    <xf numFmtId="178" fontId="7" fillId="0" borderId="0" xfId="3" applyNumberFormat="1" applyFont="1" applyFill="1" applyBorder="1" applyAlignment="1" applyProtection="1">
      <alignment vertical="center"/>
      <protection locked="0"/>
    </xf>
    <xf numFmtId="10" fontId="2" fillId="0" borderId="0" xfId="2" applyNumberFormat="1" applyFont="1" applyBorder="1" applyAlignment="1" applyProtection="1">
      <alignment vertical="center"/>
      <protection locked="0"/>
    </xf>
    <xf numFmtId="38" fontId="2" fillId="0" borderId="0" xfId="1" applyFont="1" applyAlignment="1" applyProtection="1">
      <alignment vertical="center"/>
      <protection locked="0"/>
    </xf>
    <xf numFmtId="178" fontId="2" fillId="0" borderId="0" xfId="0" applyNumberFormat="1" applyFont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178" fontId="4" fillId="0" borderId="0" xfId="3" applyNumberFormat="1" applyFont="1" applyFill="1" applyBorder="1" applyAlignment="1" applyProtection="1">
      <alignment vertical="center"/>
      <protection locked="0"/>
    </xf>
    <xf numFmtId="176" fontId="6" fillId="0" borderId="0" xfId="2" applyNumberFormat="1" applyFont="1" applyFill="1" applyBorder="1" applyAlignment="1" applyProtection="1">
      <alignment vertical="center"/>
      <protection locked="0"/>
    </xf>
    <xf numFmtId="178" fontId="6" fillId="0" borderId="0" xfId="3" applyNumberFormat="1" applyFont="1" applyFill="1" applyBorder="1" applyAlignment="1" applyProtection="1">
      <alignment vertical="center"/>
    </xf>
    <xf numFmtId="10" fontId="2" fillId="0" borderId="0" xfId="2" applyNumberFormat="1" applyFont="1" applyFill="1" applyBorder="1" applyAlignment="1" applyProtection="1">
      <alignment vertical="center"/>
    </xf>
    <xf numFmtId="9" fontId="2" fillId="0" borderId="0" xfId="2" applyFont="1" applyFill="1" applyBorder="1" applyAlignment="1" applyProtection="1">
      <alignment vertical="center"/>
    </xf>
    <xf numFmtId="177" fontId="6" fillId="0" borderId="0" xfId="3" applyNumberFormat="1" applyFont="1" applyFill="1" applyBorder="1" applyAlignment="1" applyProtection="1">
      <alignment vertical="center"/>
    </xf>
    <xf numFmtId="38" fontId="6" fillId="0" borderId="0" xfId="1" applyFont="1" applyFill="1" applyBorder="1" applyAlignment="1" applyProtection="1">
      <alignment vertical="center"/>
    </xf>
    <xf numFmtId="176" fontId="6" fillId="0" borderId="15" xfId="2" applyNumberFormat="1" applyFont="1" applyFill="1" applyBorder="1" applyAlignment="1" applyProtection="1">
      <alignment vertical="center"/>
    </xf>
    <xf numFmtId="176" fontId="6" fillId="0" borderId="8" xfId="2" applyNumberFormat="1" applyFont="1" applyFill="1" applyBorder="1" applyAlignment="1" applyProtection="1">
      <alignment vertical="center"/>
    </xf>
    <xf numFmtId="176" fontId="6" fillId="0" borderId="1" xfId="2" applyNumberFormat="1" applyFont="1" applyFill="1" applyBorder="1" applyAlignment="1" applyProtection="1">
      <alignment vertical="center"/>
    </xf>
    <xf numFmtId="38" fontId="9" fillId="0" borderId="41" xfId="3" applyFont="1" applyFill="1" applyBorder="1" applyAlignment="1" applyProtection="1">
      <alignment vertical="center"/>
    </xf>
    <xf numFmtId="9" fontId="9" fillId="0" borderId="38" xfId="5" applyFont="1" applyBorder="1" applyAlignment="1" applyProtection="1">
      <alignment vertical="center"/>
    </xf>
    <xf numFmtId="0" fontId="2" fillId="0" borderId="40" xfId="0" applyFont="1" applyBorder="1" applyAlignment="1" applyProtection="1">
      <alignment vertical="center"/>
      <protection locked="0"/>
    </xf>
    <xf numFmtId="0" fontId="4" fillId="0" borderId="40" xfId="0" applyFont="1" applyBorder="1" applyProtection="1">
      <protection locked="0"/>
    </xf>
    <xf numFmtId="9" fontId="2" fillId="2" borderId="16" xfId="2" applyFont="1" applyFill="1" applyBorder="1" applyAlignment="1" applyProtection="1">
      <alignment vertical="center"/>
      <protection locked="0"/>
    </xf>
    <xf numFmtId="9" fontId="2" fillId="2" borderId="9" xfId="2" applyFont="1" applyFill="1" applyBorder="1" applyAlignment="1" applyProtection="1">
      <alignment vertical="center"/>
      <protection locked="0"/>
    </xf>
    <xf numFmtId="9" fontId="2" fillId="2" borderId="2" xfId="2" applyFont="1" applyFill="1" applyBorder="1" applyAlignment="1" applyProtection="1">
      <alignment vertical="center"/>
      <protection locked="0"/>
    </xf>
    <xf numFmtId="0" fontId="2" fillId="0" borderId="3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178" fontId="4" fillId="0" borderId="19" xfId="3" applyNumberFormat="1" applyFont="1" applyFill="1" applyBorder="1" applyAlignment="1" applyProtection="1">
      <alignment vertical="center"/>
    </xf>
    <xf numFmtId="10" fontId="2" fillId="0" borderId="18" xfId="2" applyNumberFormat="1" applyFont="1" applyFill="1" applyBorder="1" applyAlignment="1" applyProtection="1">
      <alignment vertical="center"/>
    </xf>
    <xf numFmtId="9" fontId="2" fillId="0" borderId="16" xfId="2" applyFont="1" applyFill="1" applyBorder="1" applyAlignment="1" applyProtection="1">
      <alignment vertical="center"/>
    </xf>
    <xf numFmtId="177" fontId="6" fillId="0" borderId="17" xfId="3" applyNumberFormat="1" applyFont="1" applyFill="1" applyBorder="1" applyAlignment="1" applyProtection="1">
      <alignment vertical="center"/>
    </xf>
    <xf numFmtId="178" fontId="4" fillId="0" borderId="12" xfId="3" applyNumberFormat="1" applyFont="1" applyFill="1" applyBorder="1" applyAlignment="1" applyProtection="1">
      <alignment vertical="center"/>
    </xf>
    <xf numFmtId="10" fontId="2" fillId="0" borderId="11" xfId="2" applyNumberFormat="1" applyFont="1" applyFill="1" applyBorder="1" applyAlignment="1" applyProtection="1">
      <alignment vertical="center"/>
    </xf>
    <xf numFmtId="9" fontId="2" fillId="0" borderId="9" xfId="2" applyFont="1" applyFill="1" applyBorder="1" applyAlignment="1" applyProtection="1">
      <alignment vertical="center"/>
    </xf>
    <xf numFmtId="177" fontId="6" fillId="0" borderId="10" xfId="3" applyNumberFormat="1" applyFont="1" applyFill="1" applyBorder="1" applyAlignment="1" applyProtection="1">
      <alignment vertical="center"/>
    </xf>
    <xf numFmtId="178" fontId="4" fillId="0" borderId="5" xfId="3" applyNumberFormat="1" applyFont="1" applyFill="1" applyBorder="1" applyAlignment="1" applyProtection="1">
      <alignment vertical="center"/>
    </xf>
    <xf numFmtId="10" fontId="2" fillId="0" borderId="4" xfId="2" applyNumberFormat="1" applyFont="1" applyFill="1" applyBorder="1" applyAlignment="1" applyProtection="1">
      <alignment vertical="center"/>
    </xf>
    <xf numFmtId="9" fontId="2" fillId="0" borderId="2" xfId="2" applyFont="1" applyFill="1" applyBorder="1" applyAlignment="1" applyProtection="1">
      <alignment vertical="center"/>
    </xf>
    <xf numFmtId="177" fontId="6" fillId="0" borderId="3" xfId="3" applyNumberFormat="1" applyFont="1" applyFill="1" applyBorder="1" applyAlignment="1" applyProtection="1">
      <alignment vertical="center"/>
    </xf>
    <xf numFmtId="178" fontId="2" fillId="0" borderId="0" xfId="0" applyNumberFormat="1" applyFont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178" fontId="4" fillId="0" borderId="42" xfId="3" applyNumberFormat="1" applyFont="1" applyFill="1" applyBorder="1" applyAlignment="1" applyProtection="1">
      <alignment vertical="center"/>
    </xf>
    <xf numFmtId="178" fontId="4" fillId="0" borderId="42" xfId="3" applyNumberFormat="1" applyFont="1" applyFill="1" applyBorder="1" applyAlignment="1" applyProtection="1">
      <alignment horizontal="center" vertical="center"/>
    </xf>
    <xf numFmtId="0" fontId="2" fillId="0" borderId="43" xfId="0" applyFont="1" applyBorder="1" applyAlignment="1">
      <alignment vertical="center"/>
    </xf>
    <xf numFmtId="0" fontId="7" fillId="0" borderId="39" xfId="4" applyFont="1" applyBorder="1" applyAlignment="1">
      <alignment vertical="center"/>
    </xf>
    <xf numFmtId="0" fontId="7" fillId="0" borderId="40" xfId="4" applyFont="1" applyBorder="1" applyAlignment="1">
      <alignment horizontal="center" vertical="center"/>
    </xf>
    <xf numFmtId="0" fontId="7" fillId="0" borderId="7" xfId="4" applyFont="1" applyBorder="1" applyAlignment="1">
      <alignment vertical="center"/>
    </xf>
    <xf numFmtId="0" fontId="7" fillId="0" borderId="4" xfId="4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179" fontId="4" fillId="0" borderId="0" xfId="0" quotePrefix="1" applyNumberFormat="1" applyFont="1" applyAlignment="1" applyProtection="1">
      <alignment horizontal="left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</cellXfs>
  <cellStyles count="6">
    <cellStyle name="パーセント" xfId="5" builtinId="5"/>
    <cellStyle name="パーセント 2" xfId="2" xr:uid="{C34C0EC1-E9C6-41D4-A030-CADF97DAA11A}"/>
    <cellStyle name="桁区切り" xfId="1" builtinId="6"/>
    <cellStyle name="桁区切り 2" xfId="3" xr:uid="{B72C2850-4E5A-422B-B6F9-8050825530AB}"/>
    <cellStyle name="標準" xfId="0" builtinId="0"/>
    <cellStyle name="標準_Sheet2" xfId="4" xr:uid="{05A81CA6-B4C5-4F49-99DB-278EC5081628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497681</xdr:colOff>
      <xdr:row>15</xdr:row>
      <xdr:rowOff>309562</xdr:rowOff>
    </xdr:from>
    <xdr:ext cx="65" cy="17222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702A362-A36D-4D0D-A082-FDE025A34428}"/>
            </a:ext>
          </a:extLst>
        </xdr:cNvPr>
        <xdr:cNvSpPr txBox="1"/>
      </xdr:nvSpPr>
      <xdr:spPr>
        <a:xfrm>
          <a:off x="3555206" y="42338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</xdr:col>
      <xdr:colOff>190499</xdr:colOff>
      <xdr:row>7</xdr:row>
      <xdr:rowOff>247649</xdr:rowOff>
    </xdr:from>
    <xdr:to>
      <xdr:col>8</xdr:col>
      <xdr:colOff>628649</xdr:colOff>
      <xdr:row>12</xdr:row>
      <xdr:rowOff>228599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3DE39A7F-0481-4CDF-BBFC-F20800CA467E}"/>
            </a:ext>
          </a:extLst>
        </xdr:cNvPr>
        <xdr:cNvSpPr/>
      </xdr:nvSpPr>
      <xdr:spPr>
        <a:xfrm>
          <a:off x="371474" y="2228849"/>
          <a:ext cx="5000625" cy="1190625"/>
        </a:xfrm>
        <a:prstGeom prst="roundRect">
          <a:avLst>
            <a:gd name="adj" fmla="val 6098"/>
          </a:avLst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190499</xdr:colOff>
      <xdr:row>17</xdr:row>
      <xdr:rowOff>9524</xdr:rowOff>
    </xdr:from>
    <xdr:to>
      <xdr:col>8</xdr:col>
      <xdr:colOff>628649</xdr:colOff>
      <xdr:row>21</xdr:row>
      <xdr:rowOff>238124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539B3718-C710-4EE7-A83A-6BC2F1E2A8D3}"/>
            </a:ext>
          </a:extLst>
        </xdr:cNvPr>
        <xdr:cNvSpPr/>
      </xdr:nvSpPr>
      <xdr:spPr>
        <a:xfrm>
          <a:off x="371474" y="4895849"/>
          <a:ext cx="5000625" cy="1190625"/>
        </a:xfrm>
        <a:prstGeom prst="roundRect">
          <a:avLst>
            <a:gd name="adj" fmla="val 6098"/>
          </a:avLst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352424</xdr:colOff>
      <xdr:row>16</xdr:row>
      <xdr:rowOff>247649</xdr:rowOff>
    </xdr:from>
    <xdr:to>
      <xdr:col>15</xdr:col>
      <xdr:colOff>0</xdr:colOff>
      <xdr:row>21</xdr:row>
      <xdr:rowOff>228599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F8B2884B-8E59-4681-A327-D827ECFB8FB6}"/>
            </a:ext>
          </a:extLst>
        </xdr:cNvPr>
        <xdr:cNvSpPr/>
      </xdr:nvSpPr>
      <xdr:spPr>
        <a:xfrm>
          <a:off x="8000999" y="4886324"/>
          <a:ext cx="895351" cy="1190625"/>
        </a:xfrm>
        <a:prstGeom prst="roundRect">
          <a:avLst>
            <a:gd name="adj" fmla="val 6098"/>
          </a:avLst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352424</xdr:colOff>
      <xdr:row>7</xdr:row>
      <xdr:rowOff>247649</xdr:rowOff>
    </xdr:from>
    <xdr:to>
      <xdr:col>15</xdr:col>
      <xdr:colOff>0</xdr:colOff>
      <xdr:row>12</xdr:row>
      <xdr:rowOff>228599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A0DAFB6D-EC6E-4B2D-9127-1A4D60912C1F}"/>
            </a:ext>
          </a:extLst>
        </xdr:cNvPr>
        <xdr:cNvSpPr/>
      </xdr:nvSpPr>
      <xdr:spPr>
        <a:xfrm>
          <a:off x="8000999" y="2228849"/>
          <a:ext cx="895351" cy="1190625"/>
        </a:xfrm>
        <a:prstGeom prst="roundRect">
          <a:avLst>
            <a:gd name="adj" fmla="val 6098"/>
          </a:avLst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781050</xdr:colOff>
      <xdr:row>4</xdr:row>
      <xdr:rowOff>95250</xdr:rowOff>
    </xdr:from>
    <xdr:to>
      <xdr:col>3</xdr:col>
      <xdr:colOff>619125</xdr:colOff>
      <xdr:row>7</xdr:row>
      <xdr:rowOff>238125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EC3D3FE1-3E40-4379-AB8F-1607C03B63CC}"/>
            </a:ext>
          </a:extLst>
        </xdr:cNvPr>
        <xdr:cNvCxnSpPr/>
      </xdr:nvCxnSpPr>
      <xdr:spPr>
        <a:xfrm>
          <a:off x="1162050" y="1114425"/>
          <a:ext cx="638175" cy="134302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171450</xdr:colOff>
      <xdr:row>1</xdr:row>
      <xdr:rowOff>85725</xdr:rowOff>
    </xdr:from>
    <xdr:ext cx="5262979" cy="800412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1FBF77BE-474C-4574-81A5-B7E018041DC4}"/>
            </a:ext>
          </a:extLst>
        </xdr:cNvPr>
        <xdr:cNvSpPr txBox="1"/>
      </xdr:nvSpPr>
      <xdr:spPr>
        <a:xfrm>
          <a:off x="352425" y="390525"/>
          <a:ext cx="5262979" cy="8004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①　　　赤枠内をご記入下さい（同一機種の場合は台数分をご記入下さい）</a:t>
          </a:r>
          <a:endParaRPr lang="ja-JP" altLang="ja-JP">
            <a:solidFill>
              <a:srgbClr val="FF0000"/>
            </a:solidFill>
            <a:effectLst/>
          </a:endParaRPr>
        </a:p>
        <a:p>
          <a:r>
            <a:rPr kumimoji="1" lang="ja-JP" altLang="en-US" sz="1100" b="1">
              <a:solidFill>
                <a:srgbClr val="FF0000"/>
              </a:solidFill>
            </a:rPr>
            <a:t>②単線結線図の提出をお願いします</a:t>
          </a:r>
          <a:endParaRPr kumimoji="1" lang="en-US" altLang="ja-JP" sz="1100" b="1">
            <a:solidFill>
              <a:srgbClr val="FF0000"/>
            </a:solidFill>
          </a:endParaRPr>
        </a:p>
        <a:p>
          <a:r>
            <a:rPr kumimoji="1" lang="ja-JP" altLang="en-US" sz="1100" b="1">
              <a:solidFill>
                <a:srgbClr val="FF0000"/>
              </a:solidFill>
            </a:rPr>
            <a:t>③入力の</a:t>
          </a:r>
          <a:r>
            <a:rPr kumimoji="1" lang="ja-JP" altLang="en-US" sz="1100" b="1" u="sng">
              <a:solidFill>
                <a:srgbClr val="FF0000"/>
              </a:solidFill>
            </a:rPr>
            <a:t>根拠</a:t>
          </a:r>
          <a:r>
            <a:rPr kumimoji="1" lang="ja-JP" altLang="en-US" sz="1100" b="1">
              <a:solidFill>
                <a:srgbClr val="FF0000"/>
              </a:solidFill>
            </a:rPr>
            <a:t>となった資料も併せてご提出下さい（メーカー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納入仕様書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等</a:t>
          </a:r>
          <a:r>
            <a:rPr kumimoji="1" lang="ja-JP" altLang="en-US" sz="1100" b="1">
              <a:solidFill>
                <a:srgbClr val="FF0000"/>
              </a:solidFill>
            </a:rPr>
            <a:t>）</a:t>
          </a:r>
        </a:p>
      </xdr:txBody>
    </xdr:sp>
    <xdr:clientData/>
  </xdr:oneCellAnchor>
  <xdr:twoCellAnchor>
    <xdr:from>
      <xdr:col>2</xdr:col>
      <xdr:colOff>266700</xdr:colOff>
      <xdr:row>1</xdr:row>
      <xdr:rowOff>171450</xdr:rowOff>
    </xdr:from>
    <xdr:to>
      <xdr:col>2</xdr:col>
      <xdr:colOff>518700</xdr:colOff>
      <xdr:row>2</xdr:row>
      <xdr:rowOff>77325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02214B51-424C-4C38-AFD8-28E6C01A2CF8}"/>
            </a:ext>
          </a:extLst>
        </xdr:cNvPr>
        <xdr:cNvSpPr/>
      </xdr:nvSpPr>
      <xdr:spPr>
        <a:xfrm>
          <a:off x="647700" y="476250"/>
          <a:ext cx="252000" cy="144000"/>
        </a:xfrm>
        <a:prstGeom prst="roundRect">
          <a:avLst>
            <a:gd name="adj" fmla="val 1588"/>
          </a:avLst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497681</xdr:colOff>
      <xdr:row>15</xdr:row>
      <xdr:rowOff>309562</xdr:rowOff>
    </xdr:from>
    <xdr:ext cx="65" cy="17222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1384B4A-4EA6-4609-BBCC-9801AFF3D85C}"/>
            </a:ext>
          </a:extLst>
        </xdr:cNvPr>
        <xdr:cNvSpPr txBox="1"/>
      </xdr:nvSpPr>
      <xdr:spPr>
        <a:xfrm>
          <a:off x="3593306" y="28622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</xdr:col>
      <xdr:colOff>190499</xdr:colOff>
      <xdr:row>7</xdr:row>
      <xdr:rowOff>247649</xdr:rowOff>
    </xdr:from>
    <xdr:to>
      <xdr:col>8</xdr:col>
      <xdr:colOff>628649</xdr:colOff>
      <xdr:row>12</xdr:row>
      <xdr:rowOff>228599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FE14C31B-37F5-CB8F-731E-7E9F3C2DFCA4}"/>
            </a:ext>
          </a:extLst>
        </xdr:cNvPr>
        <xdr:cNvSpPr/>
      </xdr:nvSpPr>
      <xdr:spPr>
        <a:xfrm>
          <a:off x="371474" y="1447799"/>
          <a:ext cx="4676775" cy="1190625"/>
        </a:xfrm>
        <a:prstGeom prst="roundRect">
          <a:avLst>
            <a:gd name="adj" fmla="val 6098"/>
          </a:avLst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190499</xdr:colOff>
      <xdr:row>17</xdr:row>
      <xdr:rowOff>9524</xdr:rowOff>
    </xdr:from>
    <xdr:to>
      <xdr:col>8</xdr:col>
      <xdr:colOff>628649</xdr:colOff>
      <xdr:row>21</xdr:row>
      <xdr:rowOff>238124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37FB7BF9-D090-4C89-8CCA-F5B814CB7C58}"/>
            </a:ext>
          </a:extLst>
        </xdr:cNvPr>
        <xdr:cNvSpPr/>
      </xdr:nvSpPr>
      <xdr:spPr>
        <a:xfrm>
          <a:off x="371474" y="4352924"/>
          <a:ext cx="5000625" cy="1190625"/>
        </a:xfrm>
        <a:prstGeom prst="roundRect">
          <a:avLst>
            <a:gd name="adj" fmla="val 6098"/>
          </a:avLst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352424</xdr:colOff>
      <xdr:row>16</xdr:row>
      <xdr:rowOff>247649</xdr:rowOff>
    </xdr:from>
    <xdr:to>
      <xdr:col>15</xdr:col>
      <xdr:colOff>0</xdr:colOff>
      <xdr:row>21</xdr:row>
      <xdr:rowOff>228599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DBB68108-AD1F-466B-9737-B18F0A734FAF}"/>
            </a:ext>
          </a:extLst>
        </xdr:cNvPr>
        <xdr:cNvSpPr/>
      </xdr:nvSpPr>
      <xdr:spPr>
        <a:xfrm>
          <a:off x="7677149" y="4105274"/>
          <a:ext cx="895351" cy="1190625"/>
        </a:xfrm>
        <a:prstGeom prst="roundRect">
          <a:avLst>
            <a:gd name="adj" fmla="val 6098"/>
          </a:avLst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352424</xdr:colOff>
      <xdr:row>7</xdr:row>
      <xdr:rowOff>247649</xdr:rowOff>
    </xdr:from>
    <xdr:to>
      <xdr:col>15</xdr:col>
      <xdr:colOff>0</xdr:colOff>
      <xdr:row>12</xdr:row>
      <xdr:rowOff>228599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FFECF27F-E282-44CB-AB4C-8BA5E7B8A9B2}"/>
            </a:ext>
          </a:extLst>
        </xdr:cNvPr>
        <xdr:cNvSpPr/>
      </xdr:nvSpPr>
      <xdr:spPr>
        <a:xfrm>
          <a:off x="7677149" y="1447799"/>
          <a:ext cx="895351" cy="1190625"/>
        </a:xfrm>
        <a:prstGeom prst="roundRect">
          <a:avLst>
            <a:gd name="adj" fmla="val 6098"/>
          </a:avLst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790575</xdr:colOff>
      <xdr:row>4</xdr:row>
      <xdr:rowOff>104775</xdr:rowOff>
    </xdr:from>
    <xdr:to>
      <xdr:col>3</xdr:col>
      <xdr:colOff>619125</xdr:colOff>
      <xdr:row>7</xdr:row>
      <xdr:rowOff>238125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8511B9F0-4C63-0DC6-20EE-9349F0187FE8}"/>
            </a:ext>
          </a:extLst>
        </xdr:cNvPr>
        <xdr:cNvCxnSpPr/>
      </xdr:nvCxnSpPr>
      <xdr:spPr>
        <a:xfrm>
          <a:off x="1171575" y="1123950"/>
          <a:ext cx="628650" cy="133350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171450</xdr:colOff>
      <xdr:row>1</xdr:row>
      <xdr:rowOff>85725</xdr:rowOff>
    </xdr:from>
    <xdr:ext cx="5262979" cy="800412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C9FB2E29-057C-4275-AE62-F3D16BB0F08E}"/>
            </a:ext>
          </a:extLst>
        </xdr:cNvPr>
        <xdr:cNvSpPr txBox="1"/>
      </xdr:nvSpPr>
      <xdr:spPr>
        <a:xfrm>
          <a:off x="352425" y="390525"/>
          <a:ext cx="5262979" cy="8004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①　　　赤枠内をご記入下さい（同一機種の場合は台数分をご記入下さい）</a:t>
          </a:r>
          <a:endParaRPr lang="ja-JP" altLang="ja-JP">
            <a:solidFill>
              <a:srgbClr val="FF0000"/>
            </a:solidFill>
            <a:effectLst/>
          </a:endParaRPr>
        </a:p>
        <a:p>
          <a:r>
            <a:rPr kumimoji="1" lang="ja-JP" altLang="en-US" sz="1100" b="1">
              <a:solidFill>
                <a:srgbClr val="FF0000"/>
              </a:solidFill>
            </a:rPr>
            <a:t>②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単線結線図の提出をお願いします</a:t>
          </a:r>
          <a:endParaRPr kumimoji="1" lang="en-US" altLang="ja-JP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rgbClr val="FF0000"/>
              </a:solidFill>
            </a:rPr>
            <a:t>③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入力の</a:t>
          </a:r>
          <a:r>
            <a:rPr kumimoji="1" lang="ja-JP" altLang="ja-JP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根拠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となった資料も併せてご提出下さい（メーカー納入仕様書、等）</a:t>
          </a:r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oneCellAnchor>
  <xdr:twoCellAnchor>
    <xdr:from>
      <xdr:col>2</xdr:col>
      <xdr:colOff>266700</xdr:colOff>
      <xdr:row>1</xdr:row>
      <xdr:rowOff>171450</xdr:rowOff>
    </xdr:from>
    <xdr:to>
      <xdr:col>2</xdr:col>
      <xdr:colOff>518700</xdr:colOff>
      <xdr:row>2</xdr:row>
      <xdr:rowOff>77325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96B0CF96-4001-4A1D-9D78-DB6B2FD5E04A}"/>
            </a:ext>
          </a:extLst>
        </xdr:cNvPr>
        <xdr:cNvSpPr/>
      </xdr:nvSpPr>
      <xdr:spPr>
        <a:xfrm>
          <a:off x="647700" y="476250"/>
          <a:ext cx="252000" cy="144000"/>
        </a:xfrm>
        <a:prstGeom prst="roundRect">
          <a:avLst>
            <a:gd name="adj" fmla="val 1588"/>
          </a:avLst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A721A9-A6D2-42D6-A972-5170375C4C1A}">
  <sheetPr>
    <pageSetUpPr fitToPage="1"/>
  </sheetPr>
  <dimension ref="B1:T32"/>
  <sheetViews>
    <sheetView tabSelected="1" workbookViewId="0"/>
  </sheetViews>
  <sheetFormatPr baseColWidth="10" defaultColWidth="8.1640625" defaultRowHeight="17"/>
  <cols>
    <col min="1" max="1" width="2.33203125" style="6" customWidth="1"/>
    <col min="2" max="2" width="2.6640625" style="6" customWidth="1"/>
    <col min="3" max="3" width="10.5" style="6" customWidth="1"/>
    <col min="4" max="4" width="15.83203125" style="6" customWidth="1"/>
    <col min="5" max="5" width="9" style="6" bestFit="1" customWidth="1"/>
    <col min="6" max="6" width="6.1640625" style="6" bestFit="1" customWidth="1"/>
    <col min="7" max="7" width="7.33203125" style="6" customWidth="1"/>
    <col min="8" max="9" width="8.1640625" style="6" bestFit="1" customWidth="1"/>
    <col min="10" max="10" width="8.1640625" style="6" customWidth="1"/>
    <col min="11" max="11" width="7.83203125" style="6" bestFit="1" customWidth="1"/>
    <col min="12" max="12" width="6.5" style="6" bestFit="1" customWidth="1"/>
    <col min="13" max="13" width="7.1640625" style="6" customWidth="1"/>
    <col min="14" max="14" width="4.6640625" style="6" bestFit="1" customWidth="1"/>
    <col min="15" max="15" width="11.6640625" style="6" customWidth="1"/>
    <col min="16" max="16" width="8.1640625" style="6" bestFit="1" customWidth="1"/>
    <col min="17" max="16384" width="8.1640625" style="6"/>
  </cols>
  <sheetData>
    <row r="1" spans="2:20" ht="22">
      <c r="B1" s="5" t="s">
        <v>37</v>
      </c>
    </row>
    <row r="2" spans="2:20">
      <c r="K2" s="70" t="s">
        <v>44</v>
      </c>
      <c r="L2" s="70"/>
      <c r="M2" s="70"/>
      <c r="N2" s="71"/>
    </row>
    <row r="3" spans="2:20">
      <c r="N3" s="7"/>
      <c r="O3" s="8"/>
      <c r="P3" s="8"/>
    </row>
    <row r="4" spans="2:20">
      <c r="N4" s="7"/>
      <c r="O4" s="8"/>
      <c r="P4" s="8"/>
    </row>
    <row r="5" spans="2:20">
      <c r="N5" s="7"/>
      <c r="O5" s="8"/>
      <c r="P5" s="8"/>
    </row>
    <row r="6" spans="2:20" ht="18" thickBot="1">
      <c r="B6" s="6" t="s">
        <v>24</v>
      </c>
    </row>
    <row r="7" spans="2:20" ht="56.25" customHeight="1">
      <c r="B7" s="9"/>
      <c r="C7" s="10" t="s">
        <v>19</v>
      </c>
      <c r="D7" s="11" t="s">
        <v>18</v>
      </c>
      <c r="E7" s="11" t="s">
        <v>17</v>
      </c>
      <c r="F7" s="12" t="s">
        <v>33</v>
      </c>
      <c r="G7" s="13" t="s">
        <v>16</v>
      </c>
      <c r="H7" s="14" t="s">
        <v>15</v>
      </c>
      <c r="I7" s="15" t="s">
        <v>14</v>
      </c>
      <c r="J7" s="75" t="s">
        <v>13</v>
      </c>
      <c r="K7" s="105" t="s">
        <v>12</v>
      </c>
      <c r="L7" s="106"/>
      <c r="M7" s="107" t="s">
        <v>11</v>
      </c>
      <c r="N7" s="108"/>
      <c r="O7" s="16" t="s">
        <v>21</v>
      </c>
      <c r="P7" s="96" t="s">
        <v>22</v>
      </c>
      <c r="Q7" s="7"/>
      <c r="R7" s="7"/>
      <c r="S7" s="7"/>
      <c r="T7" s="7"/>
    </row>
    <row r="8" spans="2:20" ht="19" thickBot="1">
      <c r="B8" s="18"/>
      <c r="C8" s="19"/>
      <c r="D8" s="20"/>
      <c r="E8" s="20"/>
      <c r="F8" s="20"/>
      <c r="G8" s="21" t="s">
        <v>8</v>
      </c>
      <c r="H8" s="22" t="s">
        <v>4</v>
      </c>
      <c r="I8" s="23" t="s">
        <v>4</v>
      </c>
      <c r="J8" s="76" t="s">
        <v>4</v>
      </c>
      <c r="K8" s="77" t="s">
        <v>7</v>
      </c>
      <c r="L8" s="78" t="s">
        <v>6</v>
      </c>
      <c r="M8" s="79" t="s">
        <v>4</v>
      </c>
      <c r="N8" s="80" t="s">
        <v>5</v>
      </c>
      <c r="O8" s="28" t="s">
        <v>4</v>
      </c>
      <c r="P8" s="97" t="s">
        <v>3</v>
      </c>
      <c r="Q8" s="7"/>
      <c r="R8" s="7"/>
      <c r="S8" s="7"/>
      <c r="T8" s="7"/>
    </row>
    <row r="9" spans="2:20" ht="19" thickTop="1">
      <c r="B9" s="30">
        <v>1</v>
      </c>
      <c r="C9" s="31"/>
      <c r="D9" s="31"/>
      <c r="E9" s="32"/>
      <c r="F9" s="32"/>
      <c r="G9" s="33"/>
      <c r="H9" s="34"/>
      <c r="I9" s="35"/>
      <c r="J9" s="81">
        <f>SUM(H9:I9)</f>
        <v>0</v>
      </c>
      <c r="K9" s="82" t="e">
        <f>G9*L9/(G9*L9+H9+I9*L9*L9)</f>
        <v>#DIV/0!</v>
      </c>
      <c r="L9" s="83">
        <v>1</v>
      </c>
      <c r="M9" s="84">
        <f>H9+I9*POWER(N9/100%,2)</f>
        <v>0</v>
      </c>
      <c r="N9" s="72">
        <v>0.4</v>
      </c>
      <c r="O9" s="36"/>
      <c r="P9" s="65" t="e">
        <f>O9/M9</f>
        <v>#DIV/0!</v>
      </c>
    </row>
    <row r="10" spans="2:20" ht="18">
      <c r="B10" s="30">
        <v>2</v>
      </c>
      <c r="C10" s="31"/>
      <c r="D10" s="31"/>
      <c r="E10" s="37"/>
      <c r="F10" s="32"/>
      <c r="G10" s="33"/>
      <c r="H10" s="34"/>
      <c r="I10" s="35"/>
      <c r="J10" s="81">
        <f>SUM(H10:I10)</f>
        <v>0</v>
      </c>
      <c r="K10" s="82" t="e">
        <f>G10*L10/(G10*L10+H10+I10*L10*L10)</f>
        <v>#DIV/0!</v>
      </c>
      <c r="L10" s="83">
        <v>1</v>
      </c>
      <c r="M10" s="84">
        <f>H10+I10*POWER(N10/100%,2)</f>
        <v>0</v>
      </c>
      <c r="N10" s="72">
        <v>0.4</v>
      </c>
      <c r="O10" s="36"/>
      <c r="P10" s="65" t="e">
        <f>O10/M10</f>
        <v>#DIV/0!</v>
      </c>
      <c r="Q10" s="7"/>
      <c r="R10" s="7"/>
      <c r="S10" s="7"/>
      <c r="T10" s="7"/>
    </row>
    <row r="11" spans="2:20" ht="18">
      <c r="B11" s="38">
        <v>3</v>
      </c>
      <c r="C11" s="39"/>
      <c r="D11" s="39"/>
      <c r="E11" s="37"/>
      <c r="F11" s="37"/>
      <c r="G11" s="40"/>
      <c r="H11" s="41"/>
      <c r="I11" s="42"/>
      <c r="J11" s="85">
        <f>SUM(H11:I11)</f>
        <v>0</v>
      </c>
      <c r="K11" s="86" t="e">
        <f>G11*L11/(G11*L11+H11+I11*L11*L11)</f>
        <v>#DIV/0!</v>
      </c>
      <c r="L11" s="87">
        <v>1</v>
      </c>
      <c r="M11" s="88">
        <f>H11+I11*POWER(N11/100%,2)</f>
        <v>0</v>
      </c>
      <c r="N11" s="73">
        <v>0.4</v>
      </c>
      <c r="O11" s="43"/>
      <c r="P11" s="66" t="e">
        <f>O11/M11</f>
        <v>#DIV/0!</v>
      </c>
      <c r="Q11" s="7"/>
      <c r="R11" s="7"/>
      <c r="S11" s="7"/>
      <c r="T11" s="7"/>
    </row>
    <row r="12" spans="2:20" ht="18">
      <c r="B12" s="38">
        <v>4</v>
      </c>
      <c r="C12" s="39"/>
      <c r="D12" s="39"/>
      <c r="E12" s="37"/>
      <c r="F12" s="37"/>
      <c r="G12" s="40"/>
      <c r="H12" s="41"/>
      <c r="I12" s="42"/>
      <c r="J12" s="85">
        <f>SUM(H12:I12)</f>
        <v>0</v>
      </c>
      <c r="K12" s="86" t="e">
        <f>G12*L12/(G12*L12+H12+I12*L12*L12)</f>
        <v>#DIV/0!</v>
      </c>
      <c r="L12" s="87">
        <v>1</v>
      </c>
      <c r="M12" s="88">
        <f>H12+I12*POWER(N12/100%,2)</f>
        <v>0</v>
      </c>
      <c r="N12" s="73">
        <v>0.4</v>
      </c>
      <c r="O12" s="43"/>
      <c r="P12" s="66" t="e">
        <f>O12/M12</f>
        <v>#DIV/0!</v>
      </c>
      <c r="Q12" s="7"/>
      <c r="R12" s="7"/>
      <c r="S12" s="7"/>
      <c r="T12" s="7"/>
    </row>
    <row r="13" spans="2:20" ht="19" thickBot="1">
      <c r="B13" s="44">
        <v>5</v>
      </c>
      <c r="C13" s="45"/>
      <c r="D13" s="45"/>
      <c r="E13" s="46"/>
      <c r="F13" s="46"/>
      <c r="G13" s="47"/>
      <c r="H13" s="48"/>
      <c r="I13" s="49"/>
      <c r="J13" s="89">
        <f>SUM(H13:I13)</f>
        <v>0</v>
      </c>
      <c r="K13" s="90" t="e">
        <f>G13*L13/(G13*L13+H13+I13*L13*L13)</f>
        <v>#DIV/0!</v>
      </c>
      <c r="L13" s="91">
        <v>1</v>
      </c>
      <c r="M13" s="92">
        <f>H13+I13*POWER(N13/100%,2)</f>
        <v>0</v>
      </c>
      <c r="N13" s="74">
        <v>0.4</v>
      </c>
      <c r="O13" s="50"/>
      <c r="P13" s="67" t="e">
        <f>O13/M13</f>
        <v>#DIV/0!</v>
      </c>
      <c r="Q13" s="7"/>
      <c r="R13" s="7"/>
      <c r="S13" s="7"/>
      <c r="T13" s="7"/>
    </row>
    <row r="14" spans="2:20" ht="18">
      <c r="B14" s="51"/>
      <c r="C14" s="52"/>
      <c r="D14" s="52"/>
      <c r="E14" s="52"/>
      <c r="F14" s="51"/>
      <c r="G14" s="64">
        <f>SUM(G9:G13)</f>
        <v>0</v>
      </c>
      <c r="H14" s="53"/>
      <c r="I14" s="53"/>
      <c r="J14" s="60">
        <f>SUM(J9:J13)</f>
        <v>0</v>
      </c>
      <c r="K14" s="61"/>
      <c r="L14" s="62"/>
      <c r="M14" s="63">
        <f>SUM(M9:M13)</f>
        <v>0</v>
      </c>
      <c r="N14" s="61"/>
      <c r="P14" s="61"/>
      <c r="Q14" s="7"/>
      <c r="R14" s="7"/>
      <c r="S14" s="7"/>
      <c r="T14" s="7"/>
    </row>
    <row r="15" spans="2:20" ht="18" thickBot="1">
      <c r="B15" s="6" t="s">
        <v>25</v>
      </c>
      <c r="G15" s="55"/>
      <c r="H15" s="56"/>
      <c r="I15" s="56"/>
      <c r="J15" s="93"/>
      <c r="K15" s="94"/>
      <c r="L15" s="95"/>
      <c r="M15" s="95"/>
      <c r="N15" s="95"/>
      <c r="P15" s="95"/>
    </row>
    <row r="16" spans="2:20" ht="54">
      <c r="B16" s="9"/>
      <c r="C16" s="10" t="s">
        <v>19</v>
      </c>
      <c r="D16" s="11" t="s">
        <v>18</v>
      </c>
      <c r="E16" s="11" t="s">
        <v>17</v>
      </c>
      <c r="F16" s="12" t="s">
        <v>20</v>
      </c>
      <c r="G16" s="13" t="s">
        <v>16</v>
      </c>
      <c r="H16" s="14" t="s">
        <v>15</v>
      </c>
      <c r="I16" s="15" t="s">
        <v>14</v>
      </c>
      <c r="J16" s="75" t="s">
        <v>13</v>
      </c>
      <c r="K16" s="105" t="s">
        <v>12</v>
      </c>
      <c r="L16" s="106"/>
      <c r="M16" s="107" t="s">
        <v>11</v>
      </c>
      <c r="N16" s="108"/>
      <c r="O16" s="16" t="s">
        <v>10</v>
      </c>
      <c r="P16" s="96" t="s">
        <v>9</v>
      </c>
    </row>
    <row r="17" spans="2:20" ht="19" thickBot="1">
      <c r="B17" s="18"/>
      <c r="C17" s="19"/>
      <c r="D17" s="20"/>
      <c r="E17" s="20"/>
      <c r="F17" s="20"/>
      <c r="G17" s="21" t="s">
        <v>8</v>
      </c>
      <c r="H17" s="22" t="s">
        <v>4</v>
      </c>
      <c r="I17" s="23" t="s">
        <v>4</v>
      </c>
      <c r="J17" s="76" t="s">
        <v>4</v>
      </c>
      <c r="K17" s="77" t="s">
        <v>7</v>
      </c>
      <c r="L17" s="78" t="s">
        <v>6</v>
      </c>
      <c r="M17" s="79" t="s">
        <v>4</v>
      </c>
      <c r="N17" s="80" t="s">
        <v>5</v>
      </c>
      <c r="O17" s="28" t="s">
        <v>4</v>
      </c>
      <c r="P17" s="97" t="s">
        <v>3</v>
      </c>
    </row>
    <row r="18" spans="2:20" ht="19" thickTop="1">
      <c r="B18" s="30">
        <v>1</v>
      </c>
      <c r="C18" s="31"/>
      <c r="D18" s="31"/>
      <c r="E18" s="32"/>
      <c r="F18" s="32"/>
      <c r="G18" s="33"/>
      <c r="H18" s="34"/>
      <c r="I18" s="35"/>
      <c r="J18" s="81">
        <f>SUM(H18:I18)</f>
        <v>0</v>
      </c>
      <c r="K18" s="82" t="e">
        <f>G18*L18/(G18*L18+H18+I18*L18*L18)</f>
        <v>#DIV/0!</v>
      </c>
      <c r="L18" s="83">
        <v>1</v>
      </c>
      <c r="M18" s="84">
        <f>H18+I18*POWER(N18/100%,2)</f>
        <v>0</v>
      </c>
      <c r="N18" s="72">
        <v>0.4</v>
      </c>
      <c r="O18" s="36"/>
      <c r="P18" s="65" t="e">
        <f>O18/M18</f>
        <v>#DIV/0!</v>
      </c>
    </row>
    <row r="19" spans="2:20" ht="18">
      <c r="B19" s="30">
        <v>2</v>
      </c>
      <c r="C19" s="39"/>
      <c r="D19" s="39"/>
      <c r="E19" s="37"/>
      <c r="F19" s="37"/>
      <c r="G19" s="40"/>
      <c r="H19" s="41"/>
      <c r="I19" s="42"/>
      <c r="J19" s="85">
        <f>SUM(H19:I19)</f>
        <v>0</v>
      </c>
      <c r="K19" s="86" t="e">
        <f>G19*L19/(G19*L19+H19+I19*L19*L19)</f>
        <v>#DIV/0!</v>
      </c>
      <c r="L19" s="87">
        <v>1</v>
      </c>
      <c r="M19" s="88">
        <f>H19+I19*POWER(N19/100%,2)</f>
        <v>0</v>
      </c>
      <c r="N19" s="73">
        <v>0.4</v>
      </c>
      <c r="O19" s="43"/>
      <c r="P19" s="66" t="e">
        <f>O19/M19</f>
        <v>#DIV/0!</v>
      </c>
      <c r="Q19" s="7"/>
      <c r="R19" s="7"/>
      <c r="S19" s="7"/>
      <c r="T19" s="7"/>
    </row>
    <row r="20" spans="2:20" ht="18">
      <c r="B20" s="38">
        <v>3</v>
      </c>
      <c r="C20" s="39"/>
      <c r="D20" s="39"/>
      <c r="E20" s="37"/>
      <c r="F20" s="37"/>
      <c r="G20" s="40"/>
      <c r="H20" s="41"/>
      <c r="I20" s="42"/>
      <c r="J20" s="85">
        <f>SUM(H20:I20)</f>
        <v>0</v>
      </c>
      <c r="K20" s="86" t="e">
        <f>G20*L20/(G20*L20+H20+I20*L20*L20)</f>
        <v>#DIV/0!</v>
      </c>
      <c r="L20" s="87">
        <v>1</v>
      </c>
      <c r="M20" s="88">
        <f>H20+I20*POWER(N20/100%,2)</f>
        <v>0</v>
      </c>
      <c r="N20" s="73">
        <v>0.4</v>
      </c>
      <c r="O20" s="43"/>
      <c r="P20" s="66" t="e">
        <f>O20/M20</f>
        <v>#DIV/0!</v>
      </c>
      <c r="Q20" s="7"/>
      <c r="R20" s="7"/>
      <c r="S20" s="7"/>
      <c r="T20" s="7"/>
    </row>
    <row r="21" spans="2:20" ht="18">
      <c r="B21" s="38">
        <v>4</v>
      </c>
      <c r="C21" s="39"/>
      <c r="D21" s="39"/>
      <c r="E21" s="37"/>
      <c r="F21" s="37"/>
      <c r="G21" s="40"/>
      <c r="H21" s="41"/>
      <c r="I21" s="42"/>
      <c r="J21" s="85">
        <f>SUM(H21:I21)</f>
        <v>0</v>
      </c>
      <c r="K21" s="86" t="e">
        <f>G21*L21/(G21*L21+H21+I21*L21*L21)</f>
        <v>#DIV/0!</v>
      </c>
      <c r="L21" s="87">
        <v>1</v>
      </c>
      <c r="M21" s="88">
        <f>H21+I21*POWER(N21/100%,2)</f>
        <v>0</v>
      </c>
      <c r="N21" s="73">
        <v>0.4</v>
      </c>
      <c r="O21" s="43"/>
      <c r="P21" s="66" t="e">
        <f>O21/M21</f>
        <v>#DIV/0!</v>
      </c>
      <c r="Q21" s="7"/>
      <c r="R21" s="7"/>
      <c r="S21" s="7"/>
      <c r="T21" s="7"/>
    </row>
    <row r="22" spans="2:20" ht="19" thickBot="1">
      <c r="B22" s="44">
        <v>5</v>
      </c>
      <c r="C22" s="45"/>
      <c r="D22" s="45"/>
      <c r="E22" s="46"/>
      <c r="F22" s="46"/>
      <c r="G22" s="47"/>
      <c r="H22" s="48"/>
      <c r="I22" s="49"/>
      <c r="J22" s="89">
        <f>SUM(H22:I22)</f>
        <v>0</v>
      </c>
      <c r="K22" s="90" t="e">
        <f>G22*L22/(G22*L22+H22+I22*L22*L22)</f>
        <v>#DIV/0!</v>
      </c>
      <c r="L22" s="91">
        <v>1</v>
      </c>
      <c r="M22" s="92">
        <f>H22+I22*POWER(N22/100%,2)</f>
        <v>0</v>
      </c>
      <c r="N22" s="74">
        <v>0.4</v>
      </c>
      <c r="O22" s="50"/>
      <c r="P22" s="67" t="e">
        <f>O22/M22</f>
        <v>#DIV/0!</v>
      </c>
      <c r="Q22" s="7"/>
      <c r="R22" s="7"/>
      <c r="S22" s="7"/>
      <c r="T22" s="7"/>
    </row>
    <row r="23" spans="2:20" ht="18">
      <c r="B23" s="51"/>
      <c r="C23" s="52"/>
      <c r="D23" s="52"/>
      <c r="E23" s="51"/>
      <c r="F23" s="51"/>
      <c r="G23" s="64">
        <f>SUM(G18:G22)</f>
        <v>0</v>
      </c>
      <c r="H23" s="58"/>
      <c r="I23" s="58"/>
      <c r="J23" s="60">
        <f>SUM(J18:J22)</f>
        <v>0</v>
      </c>
      <c r="K23" s="61"/>
      <c r="L23" s="62"/>
      <c r="M23" s="63">
        <f>SUM(M18:M22)</f>
        <v>0</v>
      </c>
      <c r="N23" s="62"/>
      <c r="O23" s="4"/>
      <c r="P23" s="59"/>
      <c r="Q23" s="7"/>
      <c r="R23" s="7"/>
      <c r="S23" s="7"/>
      <c r="T23" s="7"/>
    </row>
    <row r="24" spans="2:20" ht="9" customHeight="1" thickBot="1">
      <c r="C24" s="52"/>
      <c r="D24" s="52"/>
      <c r="E24" s="51"/>
      <c r="F24" s="51"/>
      <c r="H24" s="58"/>
      <c r="I24" s="58"/>
      <c r="J24" s="1"/>
      <c r="K24" s="2"/>
      <c r="L24" s="3"/>
      <c r="N24" s="3"/>
      <c r="O24" s="4"/>
      <c r="P24" s="59"/>
      <c r="Q24" s="7"/>
      <c r="R24" s="7"/>
      <c r="S24" s="7"/>
      <c r="T24" s="7"/>
    </row>
    <row r="25" spans="2:20" ht="19" thickBot="1">
      <c r="C25" s="52"/>
      <c r="D25" s="52"/>
      <c r="E25" s="98"/>
      <c r="F25" s="99" t="s">
        <v>34</v>
      </c>
      <c r="G25" s="100"/>
      <c r="H25" s="58"/>
      <c r="I25" s="58"/>
      <c r="J25" s="1"/>
      <c r="K25" s="98"/>
      <c r="L25" s="99" t="s">
        <v>34</v>
      </c>
      <c r="M25" s="100"/>
      <c r="N25" s="3"/>
      <c r="O25" s="4"/>
      <c r="P25" s="59"/>
      <c r="Q25" s="7"/>
      <c r="R25" s="7"/>
      <c r="S25" s="7"/>
      <c r="T25" s="7"/>
    </row>
    <row r="26" spans="2:20" ht="18">
      <c r="C26" s="52"/>
      <c r="D26" s="52"/>
      <c r="E26" s="101" t="s">
        <v>36</v>
      </c>
      <c r="F26" s="102"/>
      <c r="G26" s="68">
        <f>G23-G14</f>
        <v>0</v>
      </c>
      <c r="H26" s="58"/>
      <c r="I26" s="58"/>
      <c r="J26" s="58"/>
      <c r="K26" s="101" t="s">
        <v>35</v>
      </c>
      <c r="L26" s="102"/>
      <c r="M26" s="68">
        <f>M23-M14</f>
        <v>0</v>
      </c>
      <c r="N26" s="3"/>
      <c r="O26" s="4"/>
      <c r="P26" s="59"/>
      <c r="Q26" s="7"/>
      <c r="R26" s="7"/>
      <c r="S26" s="7"/>
      <c r="T26" s="7"/>
    </row>
    <row r="27" spans="2:20" ht="19" thickBot="1">
      <c r="E27" s="103" t="s">
        <v>23</v>
      </c>
      <c r="F27" s="104"/>
      <c r="G27" s="69" t="e">
        <f>G23/G14</f>
        <v>#DIV/0!</v>
      </c>
      <c r="K27" s="103" t="s">
        <v>23</v>
      </c>
      <c r="L27" s="104"/>
      <c r="M27" s="69" t="e">
        <f>M23/M14</f>
        <v>#DIV/0!</v>
      </c>
    </row>
    <row r="32" spans="2:20">
      <c r="I32" s="7"/>
      <c r="J32" s="7"/>
      <c r="K32" s="7"/>
      <c r="L32" s="7"/>
      <c r="M32" s="7"/>
      <c r="N32" s="7"/>
      <c r="O32" s="7"/>
      <c r="P32" s="7"/>
    </row>
  </sheetData>
  <sheetProtection algorithmName="SHA-512" hashValue="UwXxSXhHnYJ/Zj6xFh/zYyJhGVTzrAgcHjjzTDElRuHKrbFNpMtjjTfq4mlpnJ9Mj0prxcEF3sAxUOEglRHvuQ==" saltValue="B2/6p3ZJrh5BdD4c6qYiMg==" spinCount="100000" sheet="1" objects="1" scenarios="1" formatCells="0" formatColumns="0" formatRows="0"/>
  <mergeCells count="4">
    <mergeCell ref="K7:L7"/>
    <mergeCell ref="M7:N7"/>
    <mergeCell ref="K16:L16"/>
    <mergeCell ref="M16:N16"/>
  </mergeCells>
  <phoneticPr fontId="3"/>
  <pageMargins left="0.7" right="0.7" top="0.75" bottom="0.75" header="0.3" footer="0.3"/>
  <pageSetup paperSize="9" scale="84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7284E9-0302-4FEC-A572-D9F5B235DF1A}">
  <sheetPr>
    <pageSetUpPr fitToPage="1"/>
  </sheetPr>
  <dimension ref="B1:T32"/>
  <sheetViews>
    <sheetView workbookViewId="0"/>
  </sheetViews>
  <sheetFormatPr baseColWidth="10" defaultColWidth="8.1640625" defaultRowHeight="17"/>
  <cols>
    <col min="1" max="1" width="2.33203125" style="6" customWidth="1"/>
    <col min="2" max="2" width="2.6640625" style="6" customWidth="1"/>
    <col min="3" max="3" width="10.5" style="6" customWidth="1"/>
    <col min="4" max="4" width="15.83203125" style="6" customWidth="1"/>
    <col min="5" max="5" width="9" style="6" bestFit="1" customWidth="1"/>
    <col min="6" max="6" width="6.1640625" style="6" bestFit="1" customWidth="1"/>
    <col min="7" max="7" width="7.33203125" style="6" customWidth="1"/>
    <col min="8" max="9" width="8.1640625" style="6" bestFit="1" customWidth="1"/>
    <col min="10" max="10" width="8.1640625" style="6" customWidth="1"/>
    <col min="11" max="11" width="7.83203125" style="6" bestFit="1" customWidth="1"/>
    <col min="12" max="12" width="6.5" style="6" bestFit="1" customWidth="1"/>
    <col min="13" max="13" width="7.1640625" style="6" customWidth="1"/>
    <col min="14" max="14" width="4.6640625" style="6" bestFit="1" customWidth="1"/>
    <col min="15" max="15" width="11.6640625" style="6" customWidth="1"/>
    <col min="16" max="16" width="8.1640625" style="6" bestFit="1" customWidth="1"/>
    <col min="17" max="16384" width="8.1640625" style="6"/>
  </cols>
  <sheetData>
    <row r="1" spans="2:20" ht="22">
      <c r="B1" s="5" t="s">
        <v>37</v>
      </c>
    </row>
    <row r="2" spans="2:20">
      <c r="K2" s="70" t="s">
        <v>44</v>
      </c>
      <c r="L2" s="70"/>
      <c r="M2" s="70"/>
      <c r="N2" s="71"/>
      <c r="O2" s="109"/>
      <c r="P2" s="109"/>
    </row>
    <row r="3" spans="2:20">
      <c r="N3" s="7"/>
      <c r="O3" s="8"/>
      <c r="P3" s="8"/>
    </row>
    <row r="4" spans="2:20">
      <c r="N4" s="7"/>
      <c r="O4" s="8"/>
      <c r="P4" s="8"/>
    </row>
    <row r="5" spans="2:20">
      <c r="N5" s="7"/>
      <c r="O5" s="8"/>
      <c r="P5" s="8"/>
    </row>
    <row r="6" spans="2:20" ht="18" thickBot="1">
      <c r="B6" s="6" t="s">
        <v>24</v>
      </c>
    </row>
    <row r="7" spans="2:20" ht="54">
      <c r="B7" s="9"/>
      <c r="C7" s="10" t="s">
        <v>19</v>
      </c>
      <c r="D7" s="11" t="s">
        <v>18</v>
      </c>
      <c r="E7" s="11" t="s">
        <v>17</v>
      </c>
      <c r="F7" s="12" t="s">
        <v>33</v>
      </c>
      <c r="G7" s="13" t="s">
        <v>16</v>
      </c>
      <c r="H7" s="14" t="s">
        <v>15</v>
      </c>
      <c r="I7" s="15" t="s">
        <v>14</v>
      </c>
      <c r="J7" s="15" t="s">
        <v>13</v>
      </c>
      <c r="K7" s="112" t="s">
        <v>12</v>
      </c>
      <c r="L7" s="113"/>
      <c r="M7" s="110" t="s">
        <v>11</v>
      </c>
      <c r="N7" s="111"/>
      <c r="O7" s="16" t="s">
        <v>21</v>
      </c>
      <c r="P7" s="17" t="s">
        <v>22</v>
      </c>
      <c r="Q7" s="7"/>
      <c r="R7" s="7"/>
      <c r="S7" s="7"/>
      <c r="T7" s="7"/>
    </row>
    <row r="8" spans="2:20" ht="19" thickBot="1">
      <c r="B8" s="18"/>
      <c r="C8" s="19"/>
      <c r="D8" s="20"/>
      <c r="E8" s="20"/>
      <c r="F8" s="20"/>
      <c r="G8" s="21" t="s">
        <v>8</v>
      </c>
      <c r="H8" s="22" t="s">
        <v>4</v>
      </c>
      <c r="I8" s="23" t="s">
        <v>4</v>
      </c>
      <c r="J8" s="23" t="s">
        <v>4</v>
      </c>
      <c r="K8" s="24" t="s">
        <v>7</v>
      </c>
      <c r="L8" s="25" t="s">
        <v>6</v>
      </c>
      <c r="M8" s="26" t="s">
        <v>4</v>
      </c>
      <c r="N8" s="27" t="s">
        <v>5</v>
      </c>
      <c r="O8" s="28" t="s">
        <v>4</v>
      </c>
      <c r="P8" s="29" t="s">
        <v>3</v>
      </c>
      <c r="Q8" s="7"/>
      <c r="R8" s="7"/>
      <c r="S8" s="7"/>
      <c r="T8" s="7"/>
    </row>
    <row r="9" spans="2:20" ht="19" thickTop="1">
      <c r="B9" s="30">
        <v>1</v>
      </c>
      <c r="C9" s="31" t="s">
        <v>29</v>
      </c>
      <c r="D9" s="31" t="s">
        <v>41</v>
      </c>
      <c r="E9" s="32" t="s">
        <v>1</v>
      </c>
      <c r="F9" s="32" t="s">
        <v>31</v>
      </c>
      <c r="G9" s="33">
        <v>50</v>
      </c>
      <c r="H9" s="34">
        <f>0.075*1.1</f>
        <v>8.2500000000000004E-2</v>
      </c>
      <c r="I9" s="35">
        <f>0.66*1.1</f>
        <v>0.72600000000000009</v>
      </c>
      <c r="J9" s="81">
        <f>SUM(H9:I9)</f>
        <v>0.80850000000000011</v>
      </c>
      <c r="K9" s="82">
        <f>G9*L9/(G9*L9+H9+I9*L9*L9)</f>
        <v>0.98408730822598578</v>
      </c>
      <c r="L9" s="83">
        <v>1</v>
      </c>
      <c r="M9" s="84">
        <f>H9+I9*POWER(N9/100%,2)</f>
        <v>0.19866000000000006</v>
      </c>
      <c r="N9" s="72">
        <v>0.4</v>
      </c>
      <c r="O9" s="36">
        <v>0.189</v>
      </c>
      <c r="P9" s="65">
        <f>O9/M9</f>
        <v>0.95137420718816035</v>
      </c>
    </row>
    <row r="10" spans="2:20" ht="18">
      <c r="B10" s="30">
        <v>2</v>
      </c>
      <c r="C10" s="39" t="s">
        <v>28</v>
      </c>
      <c r="D10" s="31" t="s">
        <v>42</v>
      </c>
      <c r="E10" s="37" t="s">
        <v>30</v>
      </c>
      <c r="F10" s="32" t="s">
        <v>32</v>
      </c>
      <c r="G10" s="33">
        <v>200</v>
      </c>
      <c r="H10" s="34">
        <f>0.285*1.1</f>
        <v>0.3135</v>
      </c>
      <c r="I10" s="35">
        <f>2.125*1.1</f>
        <v>2.3375000000000004</v>
      </c>
      <c r="J10" s="81">
        <f>SUM(H10:I10)</f>
        <v>2.6510000000000002</v>
      </c>
      <c r="K10" s="82">
        <f>G10*L10/(G10*L10+H10+I10*L10*L10)</f>
        <v>0.9869183966523728</v>
      </c>
      <c r="L10" s="83">
        <v>1</v>
      </c>
      <c r="M10" s="84">
        <f>H10+I10*POWER(N10/100%,2)</f>
        <v>0.68750000000000011</v>
      </c>
      <c r="N10" s="72">
        <v>0.4</v>
      </c>
      <c r="O10" s="36">
        <v>0.628</v>
      </c>
      <c r="P10" s="65">
        <f>O10/M10</f>
        <v>0.9134545454545453</v>
      </c>
      <c r="Q10" s="7"/>
      <c r="R10" s="7"/>
      <c r="S10" s="7"/>
      <c r="T10" s="7"/>
    </row>
    <row r="11" spans="2:20" ht="18">
      <c r="B11" s="38">
        <v>3</v>
      </c>
      <c r="C11" s="39" t="s">
        <v>26</v>
      </c>
      <c r="D11" s="39" t="s">
        <v>43</v>
      </c>
      <c r="E11" s="37" t="s">
        <v>1</v>
      </c>
      <c r="F11" s="37" t="s">
        <v>0</v>
      </c>
      <c r="G11" s="40">
        <v>200</v>
      </c>
      <c r="H11" s="41">
        <f>0.28*1.1</f>
        <v>0.30800000000000005</v>
      </c>
      <c r="I11" s="42">
        <f>1.96*1.1</f>
        <v>2.1560000000000001</v>
      </c>
      <c r="J11" s="85">
        <f>SUM(H11:I11)</f>
        <v>2.4640000000000004</v>
      </c>
      <c r="K11" s="86">
        <f>G11*L11/(G11*L11+H11+I11*L11*L11)</f>
        <v>0.98782993519835627</v>
      </c>
      <c r="L11" s="87">
        <v>1</v>
      </c>
      <c r="M11" s="88">
        <f>H11+I11*POWER(N11/100%,2)</f>
        <v>0.65296000000000021</v>
      </c>
      <c r="N11" s="73">
        <v>0.4</v>
      </c>
      <c r="O11" s="43">
        <v>0.628</v>
      </c>
      <c r="P11" s="66">
        <f>O11/M11</f>
        <v>0.96177407498162182</v>
      </c>
      <c r="Q11" s="7"/>
      <c r="R11" s="7"/>
      <c r="S11" s="7"/>
      <c r="T11" s="7"/>
    </row>
    <row r="12" spans="2:20" ht="18">
      <c r="B12" s="38">
        <v>4</v>
      </c>
      <c r="C12" s="39"/>
      <c r="D12" s="39"/>
      <c r="E12" s="37"/>
      <c r="F12" s="37"/>
      <c r="G12" s="40"/>
      <c r="H12" s="41"/>
      <c r="I12" s="42"/>
      <c r="J12" s="85">
        <f>SUM(H12:I12)</f>
        <v>0</v>
      </c>
      <c r="K12" s="86" t="e">
        <f>G12*L12/(G12*L12+H12+I12*L12*L12)</f>
        <v>#DIV/0!</v>
      </c>
      <c r="L12" s="87">
        <v>1</v>
      </c>
      <c r="M12" s="88">
        <f>H12+I12*POWER(N12/100%,2)</f>
        <v>0</v>
      </c>
      <c r="N12" s="73">
        <v>0.4</v>
      </c>
      <c r="O12" s="43"/>
      <c r="P12" s="66" t="e">
        <f>O12/M12</f>
        <v>#DIV/0!</v>
      </c>
      <c r="Q12" s="7"/>
      <c r="R12" s="7"/>
      <c r="S12" s="7"/>
      <c r="T12" s="7"/>
    </row>
    <row r="13" spans="2:20" ht="19" thickBot="1">
      <c r="B13" s="44">
        <v>5</v>
      </c>
      <c r="C13" s="45"/>
      <c r="D13" s="45"/>
      <c r="E13" s="46"/>
      <c r="F13" s="46"/>
      <c r="G13" s="47"/>
      <c r="H13" s="48"/>
      <c r="I13" s="49"/>
      <c r="J13" s="89">
        <f>SUM(H13:I13)</f>
        <v>0</v>
      </c>
      <c r="K13" s="90" t="e">
        <f>G13*L13/(G13*L13+H13+I13*L13*L13)</f>
        <v>#DIV/0!</v>
      </c>
      <c r="L13" s="91">
        <v>1</v>
      </c>
      <c r="M13" s="92">
        <f>H13+I13*POWER(N13/100%,2)</f>
        <v>0</v>
      </c>
      <c r="N13" s="74">
        <v>0.4</v>
      </c>
      <c r="O13" s="50"/>
      <c r="P13" s="67" t="e">
        <f>O13/M13</f>
        <v>#DIV/0!</v>
      </c>
      <c r="Q13" s="7"/>
      <c r="R13" s="7"/>
      <c r="S13" s="7"/>
      <c r="T13" s="7"/>
    </row>
    <row r="14" spans="2:20" ht="18">
      <c r="B14" s="51"/>
      <c r="C14" s="52"/>
      <c r="D14" s="52"/>
      <c r="E14" s="52"/>
      <c r="F14" s="51"/>
      <c r="G14" s="64">
        <f>SUM(G9:G13)</f>
        <v>450</v>
      </c>
      <c r="H14" s="53"/>
      <c r="I14" s="53"/>
      <c r="J14" s="60">
        <f>SUM(J9:J13)</f>
        <v>5.9235000000000007</v>
      </c>
      <c r="K14" s="61"/>
      <c r="L14" s="62"/>
      <c r="M14" s="63">
        <f>SUM(M9:M13)</f>
        <v>1.5391200000000005</v>
      </c>
      <c r="N14" s="54"/>
      <c r="P14" s="2"/>
      <c r="Q14" s="7"/>
      <c r="R14" s="7"/>
      <c r="S14" s="7"/>
      <c r="T14" s="7"/>
    </row>
    <row r="15" spans="2:20" ht="18" thickBot="1">
      <c r="B15" s="6" t="s">
        <v>25</v>
      </c>
      <c r="G15" s="55"/>
      <c r="H15" s="56"/>
      <c r="I15" s="56"/>
      <c r="J15" s="56"/>
      <c r="K15" s="57"/>
    </row>
    <row r="16" spans="2:20" ht="54">
      <c r="B16" s="9"/>
      <c r="C16" s="10" t="s">
        <v>19</v>
      </c>
      <c r="D16" s="11" t="s">
        <v>18</v>
      </c>
      <c r="E16" s="11" t="s">
        <v>17</v>
      </c>
      <c r="F16" s="12" t="s">
        <v>20</v>
      </c>
      <c r="G16" s="13" t="s">
        <v>16</v>
      </c>
      <c r="H16" s="14" t="s">
        <v>15</v>
      </c>
      <c r="I16" s="15" t="s">
        <v>14</v>
      </c>
      <c r="J16" s="15" t="s">
        <v>13</v>
      </c>
      <c r="K16" s="112" t="s">
        <v>12</v>
      </c>
      <c r="L16" s="113"/>
      <c r="M16" s="110" t="s">
        <v>11</v>
      </c>
      <c r="N16" s="111"/>
      <c r="O16" s="16" t="s">
        <v>10</v>
      </c>
      <c r="P16" s="17" t="s">
        <v>9</v>
      </c>
    </row>
    <row r="17" spans="2:20" ht="19" thickBot="1">
      <c r="B17" s="18"/>
      <c r="C17" s="19"/>
      <c r="D17" s="20"/>
      <c r="E17" s="20"/>
      <c r="F17" s="20"/>
      <c r="G17" s="21" t="s">
        <v>8</v>
      </c>
      <c r="H17" s="22" t="s">
        <v>4</v>
      </c>
      <c r="I17" s="23" t="s">
        <v>4</v>
      </c>
      <c r="J17" s="23" t="s">
        <v>4</v>
      </c>
      <c r="K17" s="24" t="s">
        <v>7</v>
      </c>
      <c r="L17" s="25" t="s">
        <v>6</v>
      </c>
      <c r="M17" s="26" t="s">
        <v>4</v>
      </c>
      <c r="N17" s="27" t="s">
        <v>5</v>
      </c>
      <c r="O17" s="28" t="s">
        <v>4</v>
      </c>
      <c r="P17" s="29" t="s">
        <v>3</v>
      </c>
    </row>
    <row r="18" spans="2:20" ht="19" thickTop="1">
      <c r="B18" s="30">
        <v>1</v>
      </c>
      <c r="C18" s="31" t="s">
        <v>27</v>
      </c>
      <c r="D18" s="31" t="s">
        <v>39</v>
      </c>
      <c r="E18" s="32" t="s">
        <v>1</v>
      </c>
      <c r="F18" s="32" t="s">
        <v>2</v>
      </c>
      <c r="G18" s="33">
        <v>100</v>
      </c>
      <c r="H18" s="34">
        <v>0.126</v>
      </c>
      <c r="I18" s="35">
        <v>1.218</v>
      </c>
      <c r="J18" s="81">
        <f>SUM(H18:I18)</f>
        <v>1.3439999999999999</v>
      </c>
      <c r="K18" s="82">
        <f>G18*L18/(G18*L18+H18+I18*L18*L18)</f>
        <v>0.986738238080202</v>
      </c>
      <c r="L18" s="83">
        <v>1</v>
      </c>
      <c r="M18" s="84">
        <f>H18+I18*POWER(N18/100%,2)</f>
        <v>0.32088000000000005</v>
      </c>
      <c r="N18" s="72">
        <v>0.4</v>
      </c>
      <c r="O18" s="36">
        <v>0.32600000000000001</v>
      </c>
      <c r="P18" s="65">
        <f>O18/M18</f>
        <v>1.0159561206681624</v>
      </c>
    </row>
    <row r="19" spans="2:20" ht="18">
      <c r="B19" s="30">
        <v>2</v>
      </c>
      <c r="C19" s="39" t="s">
        <v>38</v>
      </c>
      <c r="D19" s="39" t="s">
        <v>40</v>
      </c>
      <c r="E19" s="37" t="s">
        <v>30</v>
      </c>
      <c r="F19" s="37" t="s">
        <v>0</v>
      </c>
      <c r="G19" s="40">
        <v>200</v>
      </c>
      <c r="H19" s="41">
        <v>0.28000000000000003</v>
      </c>
      <c r="I19" s="42">
        <v>2.0409999999999999</v>
      </c>
      <c r="J19" s="85">
        <f>SUM(H19:I19)</f>
        <v>2.3209999999999997</v>
      </c>
      <c r="K19" s="86">
        <f>G19*L19/(G19*L19+H19+I19*L19*L19)</f>
        <v>0.98852813103928905</v>
      </c>
      <c r="L19" s="87">
        <v>1</v>
      </c>
      <c r="M19" s="88">
        <f>H19+I19*POWER(N19/100%,2)</f>
        <v>0.6065600000000001</v>
      </c>
      <c r="N19" s="73">
        <v>0.4</v>
      </c>
      <c r="O19" s="43">
        <v>0.628</v>
      </c>
      <c r="P19" s="66">
        <f>O19/M19</f>
        <v>1.0353468741756791</v>
      </c>
      <c r="Q19" s="7"/>
      <c r="R19" s="7"/>
      <c r="S19" s="7"/>
      <c r="T19" s="7"/>
    </row>
    <row r="20" spans="2:20" ht="18">
      <c r="B20" s="38">
        <v>3</v>
      </c>
      <c r="C20" s="39" t="s">
        <v>38</v>
      </c>
      <c r="D20" s="39" t="s">
        <v>40</v>
      </c>
      <c r="E20" s="37" t="s">
        <v>30</v>
      </c>
      <c r="F20" s="37" t="s">
        <v>0</v>
      </c>
      <c r="G20" s="40">
        <v>200</v>
      </c>
      <c r="H20" s="41">
        <v>0.28000000000000003</v>
      </c>
      <c r="I20" s="42">
        <v>2.0409999999999999</v>
      </c>
      <c r="J20" s="85">
        <f>SUM(H20:I20)</f>
        <v>2.3209999999999997</v>
      </c>
      <c r="K20" s="86">
        <f>G20*L20/(G20*L20+H20+I20*L20*L20)</f>
        <v>0.98852813103928905</v>
      </c>
      <c r="L20" s="87">
        <v>1</v>
      </c>
      <c r="M20" s="88">
        <f>H20+I20*POWER(N20/100%,2)</f>
        <v>0.6065600000000001</v>
      </c>
      <c r="N20" s="73">
        <v>0.4</v>
      </c>
      <c r="O20" s="43">
        <v>0.628</v>
      </c>
      <c r="P20" s="66">
        <f>O20/M20</f>
        <v>1.0353468741756791</v>
      </c>
      <c r="Q20" s="7"/>
      <c r="R20" s="7"/>
      <c r="S20" s="7"/>
      <c r="T20" s="7"/>
    </row>
    <row r="21" spans="2:20" ht="18">
      <c r="B21" s="38">
        <v>4</v>
      </c>
      <c r="C21" s="39"/>
      <c r="D21" s="39"/>
      <c r="E21" s="37"/>
      <c r="F21" s="37"/>
      <c r="G21" s="40"/>
      <c r="H21" s="41"/>
      <c r="I21" s="42"/>
      <c r="J21" s="85">
        <f>SUM(H21:I21)</f>
        <v>0</v>
      </c>
      <c r="K21" s="86" t="e">
        <f>G21*L21/(G21*L21+H21+I21*L21*L21)</f>
        <v>#DIV/0!</v>
      </c>
      <c r="L21" s="87">
        <v>1</v>
      </c>
      <c r="M21" s="88">
        <f>H21+I21*POWER(N21/100%,2)</f>
        <v>0</v>
      </c>
      <c r="N21" s="73">
        <v>0.4</v>
      </c>
      <c r="O21" s="43"/>
      <c r="P21" s="66" t="e">
        <f>O21/M21</f>
        <v>#DIV/0!</v>
      </c>
      <c r="Q21" s="7"/>
      <c r="R21" s="7"/>
      <c r="S21" s="7"/>
      <c r="T21" s="7"/>
    </row>
    <row r="22" spans="2:20" ht="19" thickBot="1">
      <c r="B22" s="44">
        <v>5</v>
      </c>
      <c r="C22" s="45"/>
      <c r="D22" s="45"/>
      <c r="E22" s="46"/>
      <c r="F22" s="46"/>
      <c r="G22" s="47"/>
      <c r="H22" s="48"/>
      <c r="I22" s="49"/>
      <c r="J22" s="89">
        <f>SUM(H22:I22)</f>
        <v>0</v>
      </c>
      <c r="K22" s="90" t="e">
        <f>G22*L22/(G22*L22+H22+I22*L22*L22)</f>
        <v>#DIV/0!</v>
      </c>
      <c r="L22" s="91">
        <v>1</v>
      </c>
      <c r="M22" s="92">
        <f>H22+I22*POWER(N22/100%,2)</f>
        <v>0</v>
      </c>
      <c r="N22" s="74">
        <v>0.4</v>
      </c>
      <c r="O22" s="50"/>
      <c r="P22" s="67" t="e">
        <f>O22/M22</f>
        <v>#DIV/0!</v>
      </c>
      <c r="Q22" s="7"/>
      <c r="R22" s="7"/>
      <c r="S22" s="7"/>
      <c r="T22" s="7"/>
    </row>
    <row r="23" spans="2:20" ht="18">
      <c r="B23" s="51"/>
      <c r="C23" s="52"/>
      <c r="D23" s="52"/>
      <c r="E23" s="51"/>
      <c r="F23" s="51"/>
      <c r="G23" s="64">
        <f>SUM(G18:G22)</f>
        <v>500</v>
      </c>
      <c r="H23" s="58"/>
      <c r="I23" s="58"/>
      <c r="J23" s="60">
        <f>SUM(J18:J22)</f>
        <v>5.9859999999999989</v>
      </c>
      <c r="K23" s="61"/>
      <c r="L23" s="62"/>
      <c r="M23" s="63">
        <f>SUM(M18:M22)</f>
        <v>1.5340000000000003</v>
      </c>
      <c r="N23" s="3"/>
      <c r="O23" s="4"/>
      <c r="P23" s="59"/>
      <c r="Q23" s="7"/>
      <c r="R23" s="7"/>
      <c r="S23" s="7"/>
      <c r="T23" s="7"/>
    </row>
    <row r="24" spans="2:20" ht="9" customHeight="1" thickBot="1">
      <c r="C24" s="52"/>
      <c r="D24" s="52"/>
      <c r="E24" s="51"/>
      <c r="F24" s="51"/>
      <c r="H24" s="58"/>
      <c r="I24" s="58"/>
      <c r="J24" s="1"/>
      <c r="K24" s="2"/>
      <c r="L24" s="3"/>
      <c r="N24" s="3"/>
      <c r="O24" s="4"/>
      <c r="P24" s="59"/>
      <c r="Q24" s="7"/>
      <c r="R24" s="7"/>
      <c r="S24" s="7"/>
      <c r="T24" s="7"/>
    </row>
    <row r="25" spans="2:20" ht="19" thickBot="1">
      <c r="C25" s="52"/>
      <c r="D25" s="52"/>
      <c r="E25" s="98"/>
      <c r="F25" s="99" t="s">
        <v>34</v>
      </c>
      <c r="G25" s="100"/>
      <c r="H25" s="58"/>
      <c r="I25" s="58"/>
      <c r="J25" s="1"/>
      <c r="K25" s="98"/>
      <c r="L25" s="99" t="s">
        <v>34</v>
      </c>
      <c r="M25" s="100"/>
      <c r="N25" s="3"/>
      <c r="O25" s="4"/>
      <c r="P25" s="59"/>
      <c r="Q25" s="7"/>
      <c r="R25" s="7"/>
      <c r="S25" s="7"/>
      <c r="T25" s="7"/>
    </row>
    <row r="26" spans="2:20" ht="18">
      <c r="C26" s="52"/>
      <c r="D26" s="52"/>
      <c r="E26" s="101" t="s">
        <v>36</v>
      </c>
      <c r="F26" s="102"/>
      <c r="G26" s="68">
        <f>G23-G14</f>
        <v>50</v>
      </c>
      <c r="H26" s="58"/>
      <c r="I26" s="58"/>
      <c r="J26" s="58"/>
      <c r="K26" s="101" t="s">
        <v>35</v>
      </c>
      <c r="L26" s="102"/>
      <c r="M26" s="68">
        <f>M23-M14</f>
        <v>-5.1200000000002355E-3</v>
      </c>
      <c r="N26" s="3"/>
      <c r="O26" s="4"/>
      <c r="P26" s="59"/>
      <c r="Q26" s="7"/>
      <c r="R26" s="7"/>
      <c r="S26" s="7"/>
      <c r="T26" s="7"/>
    </row>
    <row r="27" spans="2:20" ht="19" thickBot="1">
      <c r="E27" s="103" t="s">
        <v>23</v>
      </c>
      <c r="F27" s="104"/>
      <c r="G27" s="69">
        <f>G23/G14</f>
        <v>1.1111111111111112</v>
      </c>
      <c r="K27" s="103" t="s">
        <v>23</v>
      </c>
      <c r="L27" s="104"/>
      <c r="M27" s="69">
        <f>M23/M14</f>
        <v>0.99667342377462431</v>
      </c>
    </row>
    <row r="32" spans="2:20">
      <c r="I32" s="7"/>
      <c r="J32" s="7"/>
      <c r="K32" s="7"/>
      <c r="L32" s="7"/>
      <c r="M32" s="7"/>
      <c r="N32" s="7"/>
      <c r="O32" s="7"/>
      <c r="P32" s="7"/>
    </row>
  </sheetData>
  <sheetProtection algorithmName="SHA-512" hashValue="j8U+bQbavcRnCGWqOhUryy1DLg1PDI+vO2t8RBeHtckKQLaNL2fCtmfpJyZcscMZH3AQp988i5xv6HjdEJU+Yw==" saltValue="rNQqXjxGbgSNIg+QRLLh4w==" spinCount="100000" sheet="1" objects="1" scenarios="1" formatCells="0" formatColumns="0" formatRows="0"/>
  <mergeCells count="5">
    <mergeCell ref="O2:P2"/>
    <mergeCell ref="M7:N7"/>
    <mergeCell ref="M16:N16"/>
    <mergeCell ref="K7:L7"/>
    <mergeCell ref="K16:L16"/>
  </mergeCells>
  <phoneticPr fontId="3"/>
  <pageMargins left="0.7" right="0.7" top="0.75" bottom="0.75" header="0.3" footer="0.3"/>
  <pageSetup paperSize="9" scale="84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入力シート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2023-04-26T05:12:45Z</dcterms:created>
  <dcterms:modified xsi:type="dcterms:W3CDTF">2023-05-11T04:09:49Z</dcterms:modified>
</cp:coreProperties>
</file>